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Мин-во финансов\Отдел организации бюджетного процесса\Общая отдела\ИЗМЕНЕНИЯ\ИЗМЕНЕНИЯ 2026\Изменения 2026-4\ПРОТОКОЛ\"/>
    </mc:Choice>
  </mc:AlternateContent>
  <bookViews>
    <workbookView xWindow="0" yWindow="0" windowWidth="28800" windowHeight="11100" tabRatio="500"/>
  </bookViews>
  <sheets>
    <sheet name="ОБЩАЯ" sheetId="1" r:id="rId1"/>
    <sheet name="минтранс" sheetId="2" r:id="rId2"/>
  </sheets>
  <definedNames>
    <definedName name="_xlnm.Print_Titles" localSheetId="1">минтранс!$4:$5</definedName>
    <definedName name="_xlnm.Print_Titles" localSheetId="0">ОБЩАЯ!$4:$5</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O45" i="2" l="1"/>
  <c r="L45" i="2"/>
  <c r="I45" i="2"/>
  <c r="O44" i="2"/>
  <c r="L44" i="2"/>
  <c r="I44" i="2"/>
  <c r="O43" i="2"/>
  <c r="L43" i="2"/>
  <c r="I43" i="2"/>
  <c r="O42" i="2"/>
  <c r="L42" i="2"/>
  <c r="I42" i="2"/>
  <c r="O41" i="2"/>
  <c r="L41" i="2"/>
  <c r="I41" i="2"/>
  <c r="O40" i="2"/>
  <c r="L40" i="2"/>
  <c r="I40" i="2"/>
  <c r="O39" i="2"/>
  <c r="L39" i="2"/>
  <c r="I39" i="2"/>
  <c r="O38" i="2"/>
  <c r="L38" i="2"/>
  <c r="I38" i="2"/>
  <c r="O37" i="2"/>
  <c r="L37" i="2"/>
  <c r="I37" i="2"/>
  <c r="O36" i="2"/>
  <c r="L36" i="2"/>
  <c r="I36" i="2"/>
  <c r="O35" i="2"/>
  <c r="L35" i="2"/>
  <c r="I35" i="2"/>
  <c r="O34" i="2"/>
  <c r="L34" i="2"/>
  <c r="I34" i="2"/>
  <c r="O33" i="2"/>
  <c r="L33" i="2"/>
  <c r="I33" i="2"/>
  <c r="O32" i="2"/>
  <c r="N32" i="2"/>
  <c r="L32" i="2"/>
  <c r="K32" i="2"/>
  <c r="I32" i="2"/>
  <c r="H32" i="2"/>
  <c r="O31" i="2"/>
  <c r="L31" i="2"/>
  <c r="I31" i="2"/>
  <c r="O30" i="2"/>
  <c r="L30" i="2"/>
  <c r="I30" i="2"/>
  <c r="O29" i="2"/>
  <c r="L29" i="2"/>
  <c r="I29" i="2"/>
  <c r="O28" i="2"/>
  <c r="L28" i="2"/>
  <c r="I28" i="2"/>
  <c r="O27" i="2"/>
  <c r="L27" i="2"/>
  <c r="I27" i="2"/>
  <c r="O26" i="2"/>
  <c r="L26" i="2"/>
  <c r="I26" i="2"/>
  <c r="O25" i="2"/>
  <c r="L25" i="2"/>
  <c r="I25" i="2"/>
  <c r="O24" i="2"/>
  <c r="L24" i="2"/>
  <c r="I24" i="2"/>
  <c r="O23" i="2"/>
  <c r="L23" i="2"/>
  <c r="I23" i="2"/>
  <c r="O22" i="2"/>
  <c r="L22" i="2"/>
  <c r="I22" i="2"/>
  <c r="O21" i="2"/>
  <c r="L21" i="2"/>
  <c r="I21" i="2"/>
  <c r="N20" i="2"/>
  <c r="O20" i="2" s="1"/>
  <c r="K20" i="2"/>
  <c r="L20" i="2" s="1"/>
  <c r="H20" i="2"/>
  <c r="I20" i="2" s="1"/>
  <c r="O19" i="2"/>
  <c r="L19" i="2"/>
  <c r="I19" i="2"/>
  <c r="O18" i="2"/>
  <c r="L18" i="2"/>
  <c r="I18" i="2"/>
  <c r="O17" i="2"/>
  <c r="L17" i="2"/>
  <c r="I17" i="2"/>
  <c r="O16" i="2"/>
  <c r="L16" i="2"/>
  <c r="I16" i="2"/>
  <c r="N15" i="2"/>
  <c r="O15" i="2" s="1"/>
  <c r="K15" i="2"/>
  <c r="L15" i="2" s="1"/>
  <c r="H15" i="2"/>
  <c r="I15" i="2" s="1"/>
  <c r="O14" i="2"/>
  <c r="L14" i="2"/>
  <c r="I14" i="2"/>
  <c r="O13" i="2"/>
  <c r="N13" i="2"/>
  <c r="L13" i="2"/>
  <c r="K13" i="2"/>
  <c r="I13" i="2"/>
  <c r="H13" i="2"/>
  <c r="O12" i="2"/>
  <c r="L12" i="2"/>
  <c r="I12" i="2"/>
  <c r="N11" i="2"/>
  <c r="O11" i="2" s="1"/>
  <c r="K11" i="2"/>
  <c r="L11" i="2" s="1"/>
  <c r="H11" i="2"/>
  <c r="I11" i="2" s="1"/>
  <c r="N10" i="2"/>
  <c r="O10" i="2" s="1"/>
  <c r="H10" i="2"/>
  <c r="I10" i="2" s="1"/>
  <c r="O9" i="2"/>
  <c r="L9" i="2"/>
  <c r="I9" i="2"/>
  <c r="O8" i="2"/>
  <c r="L8" i="2"/>
  <c r="I8" i="2"/>
  <c r="H8" i="2"/>
  <c r="O7" i="2"/>
  <c r="L7" i="2"/>
  <c r="I7" i="2"/>
  <c r="H7" i="2"/>
  <c r="R6" i="2"/>
  <c r="Q6" i="2"/>
  <c r="P6" i="2"/>
  <c r="O6" i="2"/>
  <c r="L6" i="2"/>
  <c r="R144" i="1"/>
  <c r="N144" i="1"/>
  <c r="J144" i="1"/>
  <c r="R143" i="1"/>
  <c r="N143" i="1"/>
  <c r="J143" i="1"/>
  <c r="R142" i="1"/>
  <c r="N142" i="1"/>
  <c r="J142" i="1"/>
  <c r="R141" i="1"/>
  <c r="N141" i="1"/>
  <c r="J141" i="1"/>
  <c r="R140" i="1"/>
  <c r="N140" i="1"/>
  <c r="J140" i="1"/>
  <c r="R139" i="1"/>
  <c r="N139" i="1"/>
  <c r="J139" i="1"/>
  <c r="R138" i="1"/>
  <c r="N138" i="1"/>
  <c r="J138" i="1"/>
  <c r="R137" i="1"/>
  <c r="N137" i="1"/>
  <c r="J137" i="1"/>
  <c r="R136" i="1"/>
  <c r="N136" i="1"/>
  <c r="J136" i="1"/>
  <c r="R135" i="1"/>
  <c r="N135" i="1"/>
  <c r="J135" i="1"/>
  <c r="R134" i="1"/>
  <c r="N134" i="1"/>
  <c r="J134" i="1"/>
  <c r="R133" i="1"/>
  <c r="N133" i="1"/>
  <c r="J133" i="1"/>
  <c r="I133" i="1"/>
  <c r="H133" i="1"/>
  <c r="H132" i="1" s="1"/>
  <c r="R132" i="1"/>
  <c r="N132" i="1"/>
  <c r="I132" i="1"/>
  <c r="R131" i="1"/>
  <c r="N131" i="1"/>
  <c r="H131" i="1"/>
  <c r="H130" i="1" s="1"/>
  <c r="R130" i="1"/>
  <c r="N130" i="1"/>
  <c r="N129" i="1"/>
  <c r="J129" i="1"/>
  <c r="R128" i="1"/>
  <c r="Q128" i="1"/>
  <c r="P128" i="1"/>
  <c r="O128" i="1"/>
  <c r="N128" i="1"/>
  <c r="M128" i="1"/>
  <c r="L128" i="1"/>
  <c r="K128" i="1"/>
  <c r="J128" i="1"/>
  <c r="I128" i="1"/>
  <c r="R127" i="1"/>
  <c r="N127" i="1"/>
  <c r="J127" i="1"/>
  <c r="Q126" i="1"/>
  <c r="R126" i="1" s="1"/>
  <c r="M126" i="1"/>
  <c r="N126" i="1" s="1"/>
  <c r="L126" i="1"/>
  <c r="J126" i="1"/>
  <c r="I126" i="1"/>
  <c r="H126" i="1"/>
  <c r="Q125" i="1"/>
  <c r="R125" i="1" s="1"/>
  <c r="M125" i="1"/>
  <c r="N125" i="1" s="1"/>
  <c r="L125" i="1"/>
  <c r="J125" i="1"/>
  <c r="I125" i="1"/>
  <c r="H125" i="1"/>
  <c r="R124" i="1"/>
  <c r="N124" i="1"/>
  <c r="J124" i="1"/>
  <c r="R123" i="1"/>
  <c r="N123" i="1"/>
  <c r="J123" i="1"/>
  <c r="H123" i="1"/>
  <c r="R122" i="1"/>
  <c r="N122" i="1"/>
  <c r="J122" i="1"/>
  <c r="H122" i="1"/>
  <c r="J121" i="1"/>
  <c r="J120" i="1"/>
  <c r="J119" i="1"/>
  <c r="J118" i="1"/>
  <c r="J117" i="1"/>
  <c r="J116" i="1"/>
  <c r="J115" i="1"/>
  <c r="J114" i="1"/>
  <c r="J113" i="1"/>
  <c r="J112" i="1"/>
  <c r="J111" i="1"/>
  <c r="J110" i="1"/>
  <c r="J109" i="1"/>
  <c r="J108" i="1"/>
  <c r="J107" i="1"/>
  <c r="J106" i="1"/>
  <c r="J105" i="1"/>
  <c r="R104" i="1"/>
  <c r="N104" i="1"/>
  <c r="I104" i="1"/>
  <c r="R103" i="1"/>
  <c r="Q103" i="1"/>
  <c r="P103" i="1"/>
  <c r="O103" i="1"/>
  <c r="N103" i="1"/>
  <c r="M103" i="1"/>
  <c r="L103" i="1"/>
  <c r="K103" i="1"/>
  <c r="J103" i="1"/>
  <c r="I103" i="1"/>
  <c r="H103" i="1"/>
  <c r="G103" i="1"/>
  <c r="R102" i="1"/>
  <c r="N102" i="1"/>
  <c r="J102" i="1"/>
  <c r="R101" i="1"/>
  <c r="N101" i="1"/>
  <c r="I101" i="1"/>
  <c r="H101" i="1"/>
  <c r="R100" i="1"/>
  <c r="N100" i="1"/>
  <c r="H100" i="1"/>
  <c r="R99" i="1"/>
  <c r="N99" i="1"/>
  <c r="J99" i="1"/>
  <c r="R98" i="1"/>
  <c r="M98" i="1"/>
  <c r="N98" i="1" s="1"/>
  <c r="L98" i="1"/>
  <c r="J98" i="1"/>
  <c r="I98" i="1"/>
  <c r="H98" i="1"/>
  <c r="R97" i="1"/>
  <c r="N97" i="1"/>
  <c r="N95" i="1" s="1"/>
  <c r="J97" i="1"/>
  <c r="R96" i="1"/>
  <c r="R95" i="1" s="1"/>
  <c r="N96" i="1"/>
  <c r="J96" i="1"/>
  <c r="J95" i="1" s="1"/>
  <c r="Q95" i="1"/>
  <c r="Q92" i="1" s="1"/>
  <c r="R92" i="1" s="1"/>
  <c r="P95" i="1"/>
  <c r="O95" i="1"/>
  <c r="M95" i="1"/>
  <c r="L95" i="1"/>
  <c r="K95" i="1"/>
  <c r="I95" i="1"/>
  <c r="I92" i="1" s="1"/>
  <c r="H95" i="1"/>
  <c r="G95" i="1"/>
  <c r="R94" i="1"/>
  <c r="N94" i="1"/>
  <c r="J94" i="1"/>
  <c r="R93" i="1"/>
  <c r="Q93" i="1"/>
  <c r="P93" i="1"/>
  <c r="O93" i="1"/>
  <c r="N93" i="1"/>
  <c r="M93" i="1"/>
  <c r="L93" i="1"/>
  <c r="K93" i="1"/>
  <c r="J93" i="1"/>
  <c r="I93" i="1"/>
  <c r="H93" i="1"/>
  <c r="H87" i="1" s="1"/>
  <c r="M92" i="1"/>
  <c r="N92" i="1" s="1"/>
  <c r="L92" i="1"/>
  <c r="J92" i="1"/>
  <c r="H92" i="1"/>
  <c r="N91" i="1"/>
  <c r="J91" i="1"/>
  <c r="R90" i="1"/>
  <c r="N90" i="1"/>
  <c r="J90" i="1"/>
  <c r="R89" i="1"/>
  <c r="N89" i="1"/>
  <c r="J89" i="1"/>
  <c r="Q88" i="1"/>
  <c r="M88" i="1"/>
  <c r="I88" i="1"/>
  <c r="H88" i="1"/>
  <c r="R85" i="1"/>
  <c r="N85" i="1"/>
  <c r="J85" i="1"/>
  <c r="R84" i="1"/>
  <c r="N84" i="1"/>
  <c r="J84" i="1"/>
  <c r="R83" i="1"/>
  <c r="N83" i="1"/>
  <c r="J83" i="1"/>
  <c r="R82" i="1"/>
  <c r="N82" i="1"/>
  <c r="J82" i="1"/>
  <c r="R81" i="1"/>
  <c r="N81" i="1"/>
  <c r="J81" i="1"/>
  <c r="R80" i="1"/>
  <c r="N80" i="1"/>
  <c r="J80" i="1"/>
  <c r="R79" i="1"/>
  <c r="N79" i="1"/>
  <c r="J79" i="1"/>
  <c r="R78" i="1"/>
  <c r="N78" i="1"/>
  <c r="J78" i="1"/>
  <c r="R77" i="1"/>
  <c r="N77" i="1"/>
  <c r="J77" i="1"/>
  <c r="R76" i="1"/>
  <c r="N76" i="1"/>
  <c r="J76" i="1"/>
  <c r="R75" i="1"/>
  <c r="N75" i="1"/>
  <c r="J75" i="1"/>
  <c r="R74" i="1"/>
  <c r="N74" i="1"/>
  <c r="J74" i="1"/>
  <c r="R73" i="1"/>
  <c r="N73" i="1"/>
  <c r="J73" i="1"/>
  <c r="Q72" i="1"/>
  <c r="R72" i="1" s="1"/>
  <c r="P72" i="1"/>
  <c r="N72" i="1"/>
  <c r="M72" i="1"/>
  <c r="L72" i="1"/>
  <c r="I72" i="1"/>
  <c r="J72" i="1" s="1"/>
  <c r="H72" i="1"/>
  <c r="R71" i="1"/>
  <c r="N71" i="1"/>
  <c r="J71" i="1"/>
  <c r="R70" i="1"/>
  <c r="N70" i="1"/>
  <c r="J70" i="1"/>
  <c r="R69" i="1"/>
  <c r="N69" i="1"/>
  <c r="J69" i="1"/>
  <c r="R68" i="1"/>
  <c r="N68" i="1"/>
  <c r="J68" i="1"/>
  <c r="R67" i="1"/>
  <c r="N67" i="1"/>
  <c r="J67" i="1"/>
  <c r="R66" i="1"/>
  <c r="N66" i="1"/>
  <c r="J66" i="1"/>
  <c r="R65" i="1"/>
  <c r="N65" i="1"/>
  <c r="J65" i="1"/>
  <c r="R64" i="1"/>
  <c r="N64" i="1"/>
  <c r="J64" i="1"/>
  <c r="R63" i="1"/>
  <c r="N63" i="1"/>
  <c r="J63" i="1"/>
  <c r="R62" i="1"/>
  <c r="N62" i="1"/>
  <c r="J62" i="1"/>
  <c r="R61" i="1"/>
  <c r="N61" i="1"/>
  <c r="J61" i="1"/>
  <c r="Q60" i="1"/>
  <c r="R60" i="1" s="1"/>
  <c r="P60" i="1"/>
  <c r="N60" i="1"/>
  <c r="M60" i="1"/>
  <c r="L60" i="1"/>
  <c r="L50" i="1" s="1"/>
  <c r="I60" i="1"/>
  <c r="J60" i="1" s="1"/>
  <c r="H60" i="1"/>
  <c r="R59" i="1"/>
  <c r="N59" i="1"/>
  <c r="J59" i="1"/>
  <c r="R58" i="1"/>
  <c r="N58" i="1"/>
  <c r="J58" i="1"/>
  <c r="R57" i="1"/>
  <c r="N57" i="1"/>
  <c r="J57" i="1"/>
  <c r="R56" i="1"/>
  <c r="N56" i="1"/>
  <c r="J56" i="1"/>
  <c r="R55" i="1"/>
  <c r="Q55" i="1"/>
  <c r="P55" i="1"/>
  <c r="M55" i="1"/>
  <c r="N55" i="1" s="1"/>
  <c r="L55" i="1"/>
  <c r="J55" i="1"/>
  <c r="I55" i="1"/>
  <c r="H55" i="1"/>
  <c r="R54" i="1"/>
  <c r="N54" i="1"/>
  <c r="J54" i="1"/>
  <c r="R53" i="1"/>
  <c r="Q53" i="1"/>
  <c r="P53" i="1"/>
  <c r="M53" i="1"/>
  <c r="N53" i="1" s="1"/>
  <c r="L53" i="1"/>
  <c r="J53" i="1"/>
  <c r="I53" i="1"/>
  <c r="H53" i="1"/>
  <c r="R52" i="1"/>
  <c r="N52" i="1"/>
  <c r="J52" i="1"/>
  <c r="R51" i="1"/>
  <c r="Q51" i="1"/>
  <c r="P51" i="1"/>
  <c r="M51" i="1"/>
  <c r="L51" i="1"/>
  <c r="J51" i="1"/>
  <c r="I51" i="1"/>
  <c r="H51" i="1"/>
  <c r="H50" i="1" s="1"/>
  <c r="Q50" i="1"/>
  <c r="R50" i="1" s="1"/>
  <c r="I50" i="1"/>
  <c r="J50" i="1" s="1"/>
  <c r="R49" i="1"/>
  <c r="N49" i="1"/>
  <c r="J49" i="1"/>
  <c r="Q48" i="1"/>
  <c r="M48" i="1"/>
  <c r="I48" i="1"/>
  <c r="H48" i="1"/>
  <c r="H47" i="1"/>
  <c r="U46" i="1"/>
  <c r="T46" i="1"/>
  <c r="S46" i="1"/>
  <c r="H46" i="1"/>
  <c r="R45" i="1"/>
  <c r="N45" i="1"/>
  <c r="J45" i="1"/>
  <c r="R44" i="1"/>
  <c r="N44" i="1"/>
  <c r="J44" i="1"/>
  <c r="I44" i="1"/>
  <c r="H44" i="1"/>
  <c r="H43" i="1" s="1"/>
  <c r="H42" i="1" s="1"/>
  <c r="R43" i="1"/>
  <c r="N43" i="1"/>
  <c r="I43" i="1"/>
  <c r="J43" i="1" s="1"/>
  <c r="U42" i="1"/>
  <c r="T42" i="1"/>
  <c r="S42" i="1"/>
  <c r="R42" i="1"/>
  <c r="N42" i="1"/>
  <c r="I42" i="1"/>
  <c r="J42" i="1" s="1"/>
  <c r="R41" i="1"/>
  <c r="N41" i="1"/>
  <c r="J41" i="1"/>
  <c r="R40" i="1"/>
  <c r="N40" i="1"/>
  <c r="I40" i="1"/>
  <c r="J40" i="1" s="1"/>
  <c r="H40" i="1"/>
  <c r="R39" i="1"/>
  <c r="N39" i="1"/>
  <c r="J39" i="1"/>
  <c r="I39" i="1"/>
  <c r="R38" i="1"/>
  <c r="N38" i="1"/>
  <c r="J38" i="1"/>
  <c r="I38" i="1"/>
  <c r="H38" i="1"/>
  <c r="N37" i="1"/>
  <c r="J37" i="1"/>
  <c r="J36" i="1"/>
  <c r="N35" i="1"/>
  <c r="I35" i="1"/>
  <c r="N34" i="1"/>
  <c r="J34" i="1"/>
  <c r="N33" i="1"/>
  <c r="J33" i="1"/>
  <c r="R32" i="1"/>
  <c r="N32" i="1"/>
  <c r="M32" i="1"/>
  <c r="H32" i="1"/>
  <c r="R31" i="1"/>
  <c r="N31" i="1"/>
  <c r="J31" i="1"/>
  <c r="R30" i="1"/>
  <c r="N30" i="1"/>
  <c r="J30" i="1"/>
  <c r="R29" i="1"/>
  <c r="N29" i="1"/>
  <c r="J29" i="1"/>
  <c r="R28" i="1"/>
  <c r="N28" i="1"/>
  <c r="J28" i="1"/>
  <c r="R27" i="1"/>
  <c r="N27" i="1"/>
  <c r="J27" i="1"/>
  <c r="R26" i="1"/>
  <c r="N26" i="1"/>
  <c r="J26" i="1"/>
  <c r="R25" i="1"/>
  <c r="N25" i="1"/>
  <c r="J25" i="1"/>
  <c r="R24" i="1"/>
  <c r="N24" i="1"/>
  <c r="J24" i="1"/>
  <c r="R23" i="1"/>
  <c r="N23" i="1"/>
  <c r="J23" i="1"/>
  <c r="R22" i="1"/>
  <c r="N22" i="1"/>
  <c r="J22" i="1"/>
  <c r="R21" i="1"/>
  <c r="N21" i="1"/>
  <c r="J21" i="1"/>
  <c r="R20" i="1"/>
  <c r="N20" i="1"/>
  <c r="J20" i="1"/>
  <c r="I20" i="1"/>
  <c r="H20" i="1"/>
  <c r="R19" i="1"/>
  <c r="N19" i="1"/>
  <c r="I19" i="1"/>
  <c r="J19" i="1" s="1"/>
  <c r="R18" i="1"/>
  <c r="N18" i="1"/>
  <c r="H18" i="1"/>
  <c r="R17" i="1"/>
  <c r="N17" i="1"/>
  <c r="H17" i="1"/>
  <c r="H16" i="1" s="1"/>
  <c r="U16" i="1"/>
  <c r="T16" i="1"/>
  <c r="S16" i="1"/>
  <c r="R16" i="1"/>
  <c r="Q16" i="1"/>
  <c r="N16" i="1"/>
  <c r="M16" i="1"/>
  <c r="R15" i="1"/>
  <c r="N15" i="1"/>
  <c r="J15" i="1"/>
  <c r="R14" i="1"/>
  <c r="N14" i="1"/>
  <c r="J14" i="1"/>
  <c r="I14" i="1"/>
  <c r="H14" i="1"/>
  <c r="H13" i="1" s="1"/>
  <c r="H12" i="1" s="1"/>
  <c r="R13" i="1"/>
  <c r="N13" i="1"/>
  <c r="I13" i="1"/>
  <c r="J13" i="1" s="1"/>
  <c r="U12" i="1"/>
  <c r="T12" i="1"/>
  <c r="S12" i="1"/>
  <c r="R12" i="1"/>
  <c r="N12" i="1"/>
  <c r="I12" i="1"/>
  <c r="R11" i="1"/>
  <c r="N11" i="1"/>
  <c r="J11" i="1"/>
  <c r="R10" i="1"/>
  <c r="N10" i="1"/>
  <c r="J10" i="1"/>
  <c r="R9" i="1"/>
  <c r="N9" i="1"/>
  <c r="J9" i="1"/>
  <c r="U8" i="1"/>
  <c r="T8" i="1"/>
  <c r="S8" i="1"/>
  <c r="R8" i="1"/>
  <c r="N8" i="1"/>
  <c r="J8" i="1"/>
  <c r="T7" i="1"/>
  <c r="P7" i="1"/>
  <c r="P6" i="1" s="1"/>
  <c r="L7" i="1"/>
  <c r="L6" i="1"/>
  <c r="J12" i="1" l="1"/>
  <c r="J35" i="1"/>
  <c r="I32" i="1"/>
  <c r="J32" i="1" s="1"/>
  <c r="J48" i="1"/>
  <c r="I47" i="1"/>
  <c r="R48" i="1"/>
  <c r="Q47" i="1"/>
  <c r="N51" i="1"/>
  <c r="M50" i="1"/>
  <c r="N50" i="1" s="1"/>
  <c r="J88" i="1"/>
  <c r="I87" i="1"/>
  <c r="R88" i="1"/>
  <c r="Q87" i="1"/>
  <c r="H86" i="1"/>
  <c r="H7" i="1" s="1"/>
  <c r="H6" i="1" s="1"/>
  <c r="J132" i="1"/>
  <c r="I131" i="1"/>
  <c r="S7" i="1"/>
  <c r="U7" i="1"/>
  <c r="I18" i="1"/>
  <c r="N48" i="1"/>
  <c r="M47" i="1"/>
  <c r="P50" i="1"/>
  <c r="N88" i="1"/>
  <c r="M87" i="1"/>
  <c r="J101" i="1"/>
  <c r="I100" i="1"/>
  <c r="J100" i="1" s="1"/>
  <c r="H6" i="2"/>
  <c r="I6" i="2" s="1"/>
  <c r="K10" i="2"/>
  <c r="L10" i="2" s="1"/>
  <c r="N87" i="1" l="1"/>
  <c r="M86" i="1"/>
  <c r="N86" i="1" s="1"/>
  <c r="J131" i="1"/>
  <c r="I130" i="1"/>
  <c r="J130" i="1" s="1"/>
  <c r="M46" i="1"/>
  <c r="N47" i="1"/>
  <c r="J18" i="1"/>
  <c r="I17" i="1"/>
  <c r="R87" i="1"/>
  <c r="Q86" i="1"/>
  <c r="R86" i="1" s="1"/>
  <c r="J87" i="1"/>
  <c r="I86" i="1"/>
  <c r="J86" i="1" s="1"/>
  <c r="Q46" i="1"/>
  <c r="R47" i="1"/>
  <c r="I46" i="1"/>
  <c r="J46" i="1" s="1"/>
  <c r="J47" i="1"/>
  <c r="I16" i="1" l="1"/>
  <c r="J17" i="1"/>
  <c r="Q7" i="1"/>
  <c r="R46" i="1"/>
  <c r="M7" i="1"/>
  <c r="N46" i="1"/>
  <c r="N7" i="1" l="1"/>
  <c r="M6" i="1"/>
  <c r="N6" i="1" s="1"/>
  <c r="R7" i="1"/>
  <c r="Q6" i="1"/>
  <c r="R6" i="1" s="1"/>
  <c r="J16" i="1"/>
  <c r="I7" i="1"/>
  <c r="J7" i="1" l="1"/>
  <c r="I6" i="1"/>
  <c r="J6" i="1" s="1"/>
</calcChain>
</file>

<file path=xl/sharedStrings.xml><?xml version="1.0" encoding="utf-8"?>
<sst xmlns="http://schemas.openxmlformats.org/spreadsheetml/2006/main" count="864" uniqueCount="302">
  <si>
    <t>Предложения по изменению АИП на 2026 год и плановым период 2027 и 2028 годы по итогам бюджетной комиссии</t>
  </si>
  <si>
    <t>Показатели</t>
  </si>
  <si>
    <t>Целевая статья</t>
  </si>
  <si>
    <t>Вид расходов</t>
  </si>
  <si>
    <t>Код объекта</t>
  </si>
  <si>
    <t>Муниципальное образование</t>
  </si>
  <si>
    <t>2026 год</t>
  </si>
  <si>
    <t>2027 год</t>
  </si>
  <si>
    <t>2028 год</t>
  </si>
  <si>
    <t>Плановый период</t>
  </si>
  <si>
    <t>Примечания
(при наличии поручений Губернатора ПК, первого вице-губернатора ПК указать реквизиты поручения)</t>
  </si>
  <si>
    <t>Бюджет 2026 год</t>
  </si>
  <si>
    <t>Предложения ГРБС</t>
  </si>
  <si>
    <t>Одобрено бюджетной комиссии</t>
  </si>
  <si>
    <t>Бюджет 
(с учетом изменений)</t>
  </si>
  <si>
    <t>Бюджет 2027 год</t>
  </si>
  <si>
    <t>Бюджет 2028 год</t>
  </si>
  <si>
    <t>РАСХОДЫ АИП всего (+/-)</t>
  </si>
  <si>
    <t>Х</t>
  </si>
  <si>
    <t>Расчеты за счет средств :краевой бюджет всего, в том числе</t>
  </si>
  <si>
    <t>министерство туризма Приморского края</t>
  </si>
  <si>
    <t>Развитие туризма в Приморском крае на 2020 - 2027 годы</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</si>
  <si>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за счет средств краевого бюджета (Создание и эксплуатация комплекса семейного отдыха Солнечный)</t>
  </si>
  <si>
    <t>10401А505Q</t>
  </si>
  <si>
    <t>891</t>
  </si>
  <si>
    <t>Создание и эксплуатация комплекса семейного отдыха Солнечный</t>
  </si>
  <si>
    <t>780.10.0412.00.001</t>
  </si>
  <si>
    <t>Приморский край</t>
  </si>
  <si>
    <t>концессия</t>
  </si>
  <si>
    <t>В соответствии с поступившей ЧКИ.</t>
  </si>
  <si>
    <t>департамент по координации правоохранительной деятельности, исполнения административного законодательства и обеспечения деятельности мировых судей Приморского края</t>
  </si>
  <si>
    <t>Безопасный край на 2020-2027 годы</t>
  </si>
  <si>
    <t>Приобретение нежилых помещений с целью размещения судебных участков мировых судей</t>
  </si>
  <si>
    <t>1840843760</t>
  </si>
  <si>
    <t>412</t>
  </si>
  <si>
    <t>Приобретение нежилых помещений в административном здании по адресу: Приморский край, г. Владивосток, ул. Бородинская, 12</t>
  </si>
  <si>
    <t>785.18.0105.00.003</t>
  </si>
  <si>
    <t>Владивостокский городской округ</t>
  </si>
  <si>
    <t>Приобретение</t>
  </si>
  <si>
    <r>
      <rPr>
        <b/>
        <sz val="10"/>
        <color rgb="FF000000"/>
        <rFont val="Times New Roman"/>
        <charset val="1"/>
      </rPr>
      <t>Новое мероприятие.</t>
    </r>
    <r>
      <rPr>
        <sz val="10"/>
        <color rgb="FF000000"/>
        <rFont val="Times New Roman"/>
        <charset val="1"/>
      </rPr>
      <t xml:space="preserve"> Выкуп помещения для мировых судей.</t>
    </r>
  </si>
  <si>
    <t>министерство жилищно-коммунального хозяйства Приморского края</t>
  </si>
  <si>
    <t>Обеспечение доступным жильем и качественными услугами жилищно-коммунального хозяйства населения Приморского края</t>
  </si>
  <si>
    <t>Проектирование и (или) строительство, реконструкция (модернизация), капитальный ремонт объектов водопроводно-канализационного хозяйства</t>
  </si>
  <si>
    <t>0640892320</t>
  </si>
  <si>
    <t>522</t>
  </si>
  <si>
    <t>Строительство водопроводной сети по ул. Грибной, в с. Кролевцы, Артёмовского городского округа</t>
  </si>
  <si>
    <t>768.06.0502.02.0237</t>
  </si>
  <si>
    <t>Артемовский городской округ</t>
  </si>
  <si>
    <t>СМР</t>
  </si>
  <si>
    <r>
      <rPr>
        <b/>
        <sz val="10"/>
        <color rgb="FF000000"/>
        <rFont val="Times New Roman"/>
        <charset val="1"/>
      </rPr>
      <t xml:space="preserve">Новое мероприятие. </t>
    </r>
    <r>
      <rPr>
        <sz val="10"/>
        <color rgb="FF000000"/>
        <rFont val="Times New Roman"/>
        <charset val="1"/>
      </rPr>
      <t>ПСД получено в 2025 году. Средства на СМР.</t>
    </r>
  </si>
  <si>
    <t>Осуществление капитальных вложений в объекты государственной собственности Приморского края в сфере жилищно-коммунального хозяйства, пожарной безопасности, охраны окружающей среды, ветеринарии</t>
  </si>
  <si>
    <t>0640943630</t>
  </si>
  <si>
    <t>466</t>
  </si>
  <si>
    <t>Реконструкция сетей водоснабжения и водоотведения в районе ул. Майора Филиппова в г. Владивостоке (в том числе проектирование)</t>
  </si>
  <si>
    <t>768.06.0502.00.0224</t>
  </si>
  <si>
    <t>Подключение к сетям школа Русская 73Д</t>
  </si>
  <si>
    <t>Охрана окружающей среды Приморского края на 2020-2027 годы</t>
  </si>
  <si>
    <t>Реконструкция полигонов твердых бытовых отходов</t>
  </si>
  <si>
    <t>0840192590</t>
  </si>
  <si>
    <t>Реконструкция полигона твердых бытовых отходов "Арсеньевский"</t>
  </si>
  <si>
    <t>768.08.0502.01.364</t>
  </si>
  <si>
    <t>Арсеньевский городской округ</t>
  </si>
  <si>
    <t>ПСД</t>
  </si>
  <si>
    <t>Разработка ПСД. Перераспределение средств от негативного воздействия на окружающую среду</t>
  </si>
  <si>
    <t>0840143630</t>
  </si>
  <si>
    <t>Ликвидация (рекультивация ) полигона захоронения твердых бытовых отходов г. Фокино Приморского края</t>
  </si>
  <si>
    <t>768.08.0502.00.361</t>
  </si>
  <si>
    <t>Ликвидация накопленного ущерба в сфере обращения с твердыми коммунальными отходами на территории муниципальных образований Приморского края</t>
  </si>
  <si>
    <t>0840192580</t>
  </si>
  <si>
    <t>Ликвидация (рекультивация) несанкционированной свалки о. Попова</t>
  </si>
  <si>
    <t>768.08.0502.04.362</t>
  </si>
  <si>
    <t>Ликвидация (рекультивация) несанкционированной свалки с. Береговое</t>
  </si>
  <si>
    <t>768.08.0502.04.363</t>
  </si>
  <si>
    <t>Ликвидация (рекультивация) несанкционированной свалки в Хасанском муниципальном округе пгт. Зарубино</t>
  </si>
  <si>
    <t>768.08.0502.29.366</t>
  </si>
  <si>
    <t>Хасанский муниципальный округ</t>
  </si>
  <si>
    <t>Ликвидация (рекультивация) несанкционированной свалки в Черниговском муниципальном округе пгт. Сибирцево</t>
  </si>
  <si>
    <t>768.08.0502.31.365</t>
  </si>
  <si>
    <t>Черниговский муниципальный округ</t>
  </si>
  <si>
    <t>Энергоэффективность, развитие газоснабжения и энергетики в Приморском крае на 2020-2027 годы</t>
  </si>
  <si>
    <t>Реализация мероприятий по модернизации коммунальной инфраструктуры (объекты муниципальной собственности)</t>
  </si>
  <si>
    <t>131И351541</t>
  </si>
  <si>
    <t>Строительство напорного коллектора от ГНС по ул. Спортивной до КГН по ул. Спортивная, 51 в г. Находка</t>
  </si>
  <si>
    <t>768.13.0502.08.0223</t>
  </si>
  <si>
    <t>Находкинский городской округ</t>
  </si>
  <si>
    <t>Перераспределение средств в рамках заключенного соглашения с ФБ</t>
  </si>
  <si>
    <t>Реализация мероприятий по модернизации коммунальной инфраструктуры (субсидии краевым государственным унитарным предприятиям)</t>
  </si>
  <si>
    <t>131И351542</t>
  </si>
  <si>
    <t>Строительство водоочистных сооружений в с. Первомайское Михайловского муниципального района Приморского края</t>
  </si>
  <si>
    <t>768.13.0502.00.0186</t>
  </si>
  <si>
    <t>Реконструкция системы водоотведения б. Новик со строительством глубоководного выпуска в залив Петра Великого, в том числе проектирование</t>
  </si>
  <si>
    <t>768.13.0502.00.0359</t>
  </si>
  <si>
    <t>Реализация мероприятий комплексных планов по снижению выбросов загрязняющих веществ в атмосферный воздух за счет средств краевого бюджета</t>
  </si>
  <si>
    <t>131Ч4А4410</t>
  </si>
  <si>
    <t>Строительство тепловой сети от котельной № 10 для переключения нагрузок на котельную № 5</t>
  </si>
  <si>
    <t>768.13.0605.11.0224</t>
  </si>
  <si>
    <t>Уссурийский городской округ</t>
  </si>
  <si>
    <r>
      <rPr>
        <b/>
        <sz val="10"/>
        <color rgb="FF000000"/>
        <rFont val="Times New Roman"/>
        <charset val="1"/>
      </rPr>
      <t>Новое мероприятие.</t>
    </r>
    <r>
      <rPr>
        <sz val="10"/>
        <color rgb="FF000000"/>
        <rFont val="Times New Roman"/>
        <charset val="1"/>
      </rPr>
      <t xml:space="preserve"> В целях разработки ПСД. С 2028 года СМР за счет средств ФБ</t>
    </r>
  </si>
  <si>
    <t>Мероприятия по энергосбережению и повышению энергетической эффективности систем коммунальной инфраструктуры Приморского края</t>
  </si>
  <si>
    <t>134049Т003</t>
  </si>
  <si>
    <t>Котельная на сжиженном углеводородном газе, обеспечивающая теплоснабжение объектов Федерального круглогодичного морского курорта, расположенного по адресу: Приморский край, Хасанский муниципальный округ, Зарубинское городское поселение, в том числе проектирование</t>
  </si>
  <si>
    <t>768.13.0502.00.0226</t>
  </si>
  <si>
    <r>
      <rPr>
        <b/>
        <sz val="10"/>
        <color rgb="FF000000"/>
        <rFont val="Times New Roman"/>
        <charset val="1"/>
      </rPr>
      <t>Новое мероприятие.</t>
    </r>
    <r>
      <rPr>
        <sz val="10"/>
        <color rgb="FF000000"/>
        <rFont val="Times New Roman"/>
        <charset val="1"/>
      </rPr>
      <t xml:space="preserve"> В целях разработки ПСД для подачи заявки в ФБ</t>
    </r>
  </si>
  <si>
    <t>министерство энергетики и газоснабжения Приморского края</t>
  </si>
  <si>
    <t>Создание и развитие системы газоснабжения муниципальных образований</t>
  </si>
  <si>
    <t>1340192280</t>
  </si>
  <si>
    <t>Распределительный газопровод от ГРП «Пригород-1» для газоснабжения муниципальной котельной № 61, расположенной по адресу: г. Владивосток, ул. 2-ая Шоссейная, в районе д. 1 а. 2-й этап строительства</t>
  </si>
  <si>
    <t>787.13.0502.04.015</t>
  </si>
  <si>
    <t>Восстановление неосвоенных остатков 2025 года. Объект завершен. Необходимо произвести расчет.</t>
  </si>
  <si>
    <t>министерство транспорта и дорожного хозяйства Приморского края</t>
  </si>
  <si>
    <t>Проектирование (включая изыскания), строительство, реконструкция автомобильных дорог общего пользования регионального или межмуниципального значения и искусственных сооружений на них</t>
  </si>
  <si>
    <t>104019Д003</t>
  </si>
  <si>
    <t>414</t>
  </si>
  <si>
    <t>Строительство объекта "Туристский кластер «Приморье» в бухте Муравьиная. Автомобильная дорога Сектор 10"</t>
  </si>
  <si>
    <t>754.10.0409.00.266</t>
  </si>
  <si>
    <t>Восстановление средств в рамках заключенного контракта. Источник отсутствует.</t>
  </si>
  <si>
    <t>Развитие транспортного комплекса Приморского края на 2020 2027 годы</t>
  </si>
  <si>
    <t>Приобретение морского пассажирского (грузопассажирского) судна</t>
  </si>
  <si>
    <t>1240543700</t>
  </si>
  <si>
    <t>754.12.0408.00.417</t>
  </si>
  <si>
    <t>Проектирование, строительство, реконструкция автомобильных дорог общего пользования (за исключением автомобильных дорог федерального значения)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</si>
  <si>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124089Д004</t>
  </si>
  <si>
    <t>Подъезд к п. Северный с. Покровка Октябрьского муниципального округа Приморского края</t>
  </si>
  <si>
    <t>754.12.0409.21.232</t>
  </si>
  <si>
    <t>Октябрьский муниципальный округ</t>
  </si>
  <si>
    <t>Устройство временных подъездных путей, проектирование, строительство, капитальный ремонт и ремонт подъездных автомобильных дорог, проездов к земельным участкам, предоставленным (предоставляемым) на бесплатной основе гражданам, имеющим трех и более детей</t>
  </si>
  <si>
    <t>124089Д005</t>
  </si>
  <si>
    <t>Строительство подъездных автомобильных дорог, проездов к земельным участкам на территории, ограниченной ул. Спортивной, ул. Батарейной и ул. Простоквашино в г. Находка</t>
  </si>
  <si>
    <t>754.12.0409.08.252</t>
  </si>
  <si>
    <r>
      <rPr>
        <b/>
        <sz val="10"/>
        <color rgb="FF000000"/>
        <rFont val="Times New Roman"/>
        <charset val="1"/>
      </rPr>
      <t>Новое мероприятие.</t>
    </r>
    <r>
      <rPr>
        <sz val="10"/>
        <color rgb="FF000000"/>
        <rFont val="Times New Roman"/>
        <charset val="1"/>
      </rPr>
      <t xml:space="preserve"> Многодетки. ПСД 2022 год. Источник отсутствует.</t>
    </r>
  </si>
  <si>
    <t>Строительство подъездных и внутриквартальных дорог на территории, ограниченной береговой полосой озера Лебединого, дорогой на детский оздоровительный лагерь «Антарес», дорогой Владивосток-Находка в городе Находке (1 этап)</t>
  </si>
  <si>
    <t>754.12.0409.08.318</t>
  </si>
  <si>
    <r>
      <rPr>
        <b/>
        <sz val="10"/>
        <color rgb="FF000000"/>
        <rFont val="Times New Roman"/>
        <charset val="1"/>
      </rPr>
      <t xml:space="preserve">Новое мероприятие. </t>
    </r>
    <r>
      <rPr>
        <sz val="10"/>
        <color rgb="FF000000"/>
        <rFont val="Times New Roman"/>
        <charset val="1"/>
      </rPr>
      <t>Многодетки. ПСД 2020 год. Источник отсутствует.</t>
    </r>
  </si>
  <si>
    <t>Строительство проезда от ул. Солнечная, 210 до ул. Солнечная, 198 в г. Находка</t>
  </si>
  <si>
    <t>754.12.0409.08.477</t>
  </si>
  <si>
    <t>ПСД+СМР</t>
  </si>
  <si>
    <r>
      <rPr>
        <b/>
        <sz val="10"/>
        <color rgb="FF000000"/>
        <rFont val="Times New Roman"/>
        <charset val="1"/>
      </rPr>
      <t>Новое мероприятие.</t>
    </r>
    <r>
      <rPr>
        <sz val="10"/>
        <color rgb="FF000000"/>
        <rFont val="Times New Roman"/>
        <charset val="1"/>
      </rPr>
      <t xml:space="preserve"> Многодетки. На разработку ПСД+СМР. Источник отсутствует.</t>
    </r>
  </si>
  <si>
    <t>Строительство подъездных автомобильных дорог, проездов в микрорайоне в границах с. Воздвиженка</t>
  </si>
  <si>
    <t>754.12.0409.11.304</t>
  </si>
  <si>
    <r>
      <rPr>
        <b/>
        <sz val="10"/>
        <color rgb="FF000000"/>
        <rFont val="Times New Roman"/>
        <charset val="1"/>
      </rPr>
      <t>Новое мероприятие.</t>
    </r>
    <r>
      <rPr>
        <sz val="10"/>
        <color rgb="FF000000"/>
        <rFont val="Times New Roman"/>
        <charset val="1"/>
      </rPr>
      <t xml:space="preserve"> Многодетки. ПСД 2025 год. Источник отсутствует.</t>
    </r>
  </si>
  <si>
    <t>Проектирование, строительство (реконструкция) автомобильных дорог общего пользования населенных пунктов</t>
  </si>
  <si>
    <t>124089Д007</t>
  </si>
  <si>
    <t>Реконструкция автомобильной дороги по ул. Вахрушева с устройством светофоров и переходно-скоростных полос</t>
  </si>
  <si>
    <t>754.12.0409.02.454</t>
  </si>
  <si>
    <t>Реконструкция мостового перехода через ручей на км 9+313 автомобильной дороги Угловое - Артем в Приморском крае</t>
  </si>
  <si>
    <t>754.12.0409.02.468</t>
  </si>
  <si>
    <t>Восстановление средств в рамках заключенного контракта. Источник на 101 млн - дорога Уссурийск.</t>
  </si>
  <si>
    <t>Реконструкция ул. Кирова на участке от автомобильной дороги 05А-615 до ул. Виноградная</t>
  </si>
  <si>
    <t>754.12.0409.02.494</t>
  </si>
  <si>
    <t>Строительство путепровода в районе ул. Виноградная через железнодорожные пути</t>
  </si>
  <si>
    <t>754.12.0409.02.499</t>
  </si>
  <si>
    <t>Экономия по контракту. Сумма увеличилась для балансировки тек.расходов министерства. Стоимость контракта позволяет.</t>
  </si>
  <si>
    <t>Строительство автомобильной дороги Зеленая (от ул. Пригородная до микрорайона «Зеленый»), 2,06 км</t>
  </si>
  <si>
    <t>754.12.0409.03.220</t>
  </si>
  <si>
    <t>Городской округ Большой Камень</t>
  </si>
  <si>
    <t>Реконструкция улично-дорожной сети через ул. Фирсова в городе Владивостоке, (включая реконструкцию мостового сооружения)</t>
  </si>
  <si>
    <t>754.12.0409.04.194</t>
  </si>
  <si>
    <t>ПСД разрабатывалось в 2025 году, получено отриц.заключение. Контракт расторгнут. В целях получения ФБ средств на СМР планируется заключение контракта на ПСД в текущем году с оплатой в 2027 году. Источник отсутствует.</t>
  </si>
  <si>
    <t>Строительство мостового сооружения в районе ул. Бородинская - ул. Русская в городе Владивостоке</t>
  </si>
  <si>
    <t>754.12.0409.04.284</t>
  </si>
  <si>
    <t>Строительство объекта «Надземный пешеходный переход через автомобильную дорогу и железнодорожные пути в районе ул. Фадеева, д. 16 (железнодорожной станции Гайдамак) в г. Владивостоке»</t>
  </si>
  <si>
    <t>754.12.0409.04.350</t>
  </si>
  <si>
    <t>Реконструкция ул. Русская на участке от кольца Багратиона до ул. Майора Филипова</t>
  </si>
  <si>
    <t>754.12.0409.04.431</t>
  </si>
  <si>
    <t>Реконструкция автомобильной дороги ул. Чичерина в г. Уссурийске на участке км 1+800 - км 3+000 (в том числе искусственные сооружения на ней)</t>
  </si>
  <si>
    <t>754.12.0409.11.352</t>
  </si>
  <si>
    <t>Экономия в рамках заключенного контракта</t>
  </si>
  <si>
    <t>Строительство объездной дороги местного значения в обход морского курорта</t>
  </si>
  <si>
    <t>754.12.0409.29.495</t>
  </si>
  <si>
    <t>124099Д003</t>
  </si>
  <si>
    <t>Реконструкция мостового перехода через р. Партизанская на км 11+576 автомобильной дороги Находка - Лазо - Ольга - Кавалерово в Приморском крае</t>
  </si>
  <si>
    <t>754.12.0409.00.021</t>
  </si>
  <si>
    <t>Для ввода объекта в эксплуатацию необходимо проведение технического обследования. Источник объект - путепровод Виноградная.</t>
  </si>
  <si>
    <t>Реконструкция мостового перехода через р. Шкотовка на км 41+170 автомобильной дороги Артем - Находка - порт Восточный в Приморском крае</t>
  </si>
  <si>
    <t>754.12.0409.00.032</t>
  </si>
  <si>
    <t xml:space="preserve">69 млн руб на исполнение обязательств по заключенному госконтракту (источник тек. расходы).
68,8 млн руб удорожание в связи с проведением дополнительных работ. Источник отсутствует
</t>
  </si>
  <si>
    <t>Реконструкция мостового перехода через р. Суходол на км 55+000 автомобильной дороги Артем - Находка - порт Восточный в Приморском крае</t>
  </si>
  <si>
    <t>754.12.0409.00.033</t>
  </si>
  <si>
    <t>Восстановление средств в рамках заключенного контракта</t>
  </si>
  <si>
    <t>Реконструкция автомобильной дороги Уссурийск - Пограничный - Госграница на участке км 96 - км 112 в Приморском крае</t>
  </si>
  <si>
    <t>754.12.0409.00.042</t>
  </si>
  <si>
    <t>ПСД, кадастр.работы</t>
  </si>
  <si>
    <t>На выполнение подготовительных работ по оформлению землеустроительной документации</t>
  </si>
  <si>
    <t>Строительство мостового перехода через р. Осиновка на 5 км автомобильной дороги Осиновка - Рудная Пристань в Приморском крае</t>
  </si>
  <si>
    <t>754.12.0409.00.056</t>
  </si>
  <si>
    <t>Реконструкция путепровода через железную дорогу на км 6+028 автомобильной дороги Подъезд к с. Тереховка в Приморском крае</t>
  </si>
  <si>
    <t>754.12.0409.00.074</t>
  </si>
  <si>
    <t xml:space="preserve">Компенсация подрядчику затрат на дополнительные работы, оплата за разработку рабочей документации, заключения госконтракта на оказание услуг строительного контроля, проведения технического обследования объекта, заключения публичного сервитута. Источник отсутствует.  </t>
  </si>
  <si>
    <t>Реконструкция мостового перехода через ручей на км 4+842 автомобильной дороги Уссурийск - Пограничный - Госграница в Приморском крае</t>
  </si>
  <si>
    <t>754.12.0409.00.082</t>
  </si>
  <si>
    <t>кадастр.работы</t>
  </si>
  <si>
    <t>Необходимость оплаты изъятия земельного участка по решению суда
Источник отсутствует</t>
  </si>
  <si>
    <t>Реконструкция мостового перехода через ручей Харитонов на км 209+543 автомобильной дороги Осиновка - Рудная Пристань в Приморском крае</t>
  </si>
  <si>
    <t>754.12.0409.00.088</t>
  </si>
  <si>
    <t>Реконструкция мостового перехода через ручей на км 262+871 автомобильной дороги Осиновка - Рудная Пристань в Приморском крае</t>
  </si>
  <si>
    <t>754.12.0409.00.090</t>
  </si>
  <si>
    <t>Реконструкция мостового перехода через р. Аввакумовка на км 27+728 автомобильной дороги 300 км - Фурманово в Приморском крае</t>
  </si>
  <si>
    <t>754.12.0409.00.102</t>
  </si>
  <si>
    <t>Реконструкция автомобильной дороги Михайловка - Турий Рог на участке км 129 - км 153 в Приморском крае</t>
  </si>
  <si>
    <t>754.12.0409.00.112</t>
  </si>
  <si>
    <t>Необходимость выполнения подготовительных работ по оформлению землеустроительной документации</t>
  </si>
  <si>
    <t>Реконструкция автомобильной дороги Дальнереченск - Рощино - Восток на участке км 98+400 - км 104+000 в Приморском крае</t>
  </si>
  <si>
    <t>754.12.0409.00.114</t>
  </si>
  <si>
    <t>Реконструкция автомобильной дороги Раздольное - Хасан на участке км 73+000 - км 73+600 в Приморском крае</t>
  </si>
  <si>
    <t>754.12.0409.00.493</t>
  </si>
  <si>
    <t>министерство строительства Приморского края</t>
  </si>
  <si>
    <t>Развитие здравоохранения Приморского края на 2020-2027 годы</t>
  </si>
  <si>
    <t>Реализация региональных программ модернизации первичного звена здравоохранения</t>
  </si>
  <si>
    <t>011Д153650</t>
  </si>
  <si>
    <t>Строительство поликлиники в с. Новопокровка Красноармейского муниципального округа Приморского края, КГБУЗ "Красноармейская ЦРБ", в том числе проектно-изыскательские работы</t>
  </si>
  <si>
    <t>775.01.0902.00.031</t>
  </si>
  <si>
    <t>В соответствии с уведомлением от 20.03.2026</t>
  </si>
  <si>
    <t>Строительство поликлиники в с. Яковлевка Яковлевского муниципального округа Приморского края, КГБУЗ "Арсеньевская ГБ", в том числе проектно-изыскательские работы</t>
  </si>
  <si>
    <t>775.01.0902.00.033</t>
  </si>
  <si>
    <t>Строительство больничного комплекса в Надеждинском муниципальном районе Приморского края, КГБУЗ «Надеждинская ЦРБ», в том числе проектно-изыскательские работы</t>
  </si>
  <si>
    <t>775.01.0902.00.035</t>
  </si>
  <si>
    <t>Перераспределение средств по годам в соответствии с заключенным контрактом</t>
  </si>
  <si>
    <t>Развитие образования Приморского края на 2020-2027 годы</t>
  </si>
  <si>
    <t>Адресное строительство школ в отдельных населённых пунктах с объективно выявленной потребностью инфраструктуры (зданий) школ за счет средств краевого бюджета</t>
  </si>
  <si>
    <t>021Ю4А0490</t>
  </si>
  <si>
    <t>Строительство средней общеобразовательной школы по ул.Выгонная, д.16 г.Уссурийск</t>
  </si>
  <si>
    <t>775.02.0702.11.002</t>
  </si>
  <si>
    <t>Адресное строительство детских садов в отдельных населенных пунктах с объективно выявленной потребностью инфраструктуры (зданий) за счет средств краевого бюджета</t>
  </si>
  <si>
    <t>021Я1А0540</t>
  </si>
  <si>
    <t>Здание детского сада по ул.Московской, Уссурийский г.о.</t>
  </si>
  <si>
    <t>775.02.0701.11.076</t>
  </si>
  <si>
    <t>Здание детского сада по ул.Выгонной, 20 Уссурийский ГО</t>
  </si>
  <si>
    <t>775.02.0701.11.077</t>
  </si>
  <si>
    <t>Строительство, реконструкция и приобретение зданий муниципальных общеобразовательных организаций</t>
  </si>
  <si>
    <t>0242292040</t>
  </si>
  <si>
    <t>Строительство общеобразовательного центра на 1750 мест в Надеждинском муниципальном районе (детский сад на 650 мест, школа на 1100 мест)</t>
  </si>
  <si>
    <t>775.02.0702.20.075</t>
  </si>
  <si>
    <t>Надеждинский муниципальный округ</t>
  </si>
  <si>
    <t>Реализация мероприятий, источником финансового обеспечения которых являются специальные казначейские кредиты из федерального бюджета (строительство, реконструкция (модернизация), капитальный ремонт объектов коммунальной, транспортной инфраструктур, приобретение подвижного состава городского транспорта общего пользования, технологическое присоединение к сетям инженерно-технического обеспечения, выполнение работ по благоустройству территорий)</t>
  </si>
  <si>
    <t>0641897007</t>
  </si>
  <si>
    <t>Строительство транспортной развязки в районе «Зеленый угол». 1 этап</t>
  </si>
  <si>
    <t>775.06.0409.04.069</t>
  </si>
  <si>
    <t>Восстановление средств СКК. Протокол заседания президиума (штаба) Правительственной комиссии по региональному развитию в РФ от 20.08.2025 № 106пр</t>
  </si>
  <si>
    <t>Переселение граждан из аварийного жилищного фонда за счет средств краевого бюджета</t>
  </si>
  <si>
    <t>061И267484</t>
  </si>
  <si>
    <t>225</t>
  </si>
  <si>
    <t>Субсидии на приобретение жилых помещений Находкинскому городскому округу</t>
  </si>
  <si>
    <t>775.06.0501.08.049</t>
  </si>
  <si>
    <t>Софинансирование ФРТ</t>
  </si>
  <si>
    <t>Субсидии на приобретение жилых помещений Арсеньевскому городскому округу</t>
  </si>
  <si>
    <t>775.06.0501.01.073</t>
  </si>
  <si>
    <t>Субсидии на приобретение жилых помещений Артемовскому городскому округу</t>
  </si>
  <si>
    <t>775.06.0501.02.042</t>
  </si>
  <si>
    <t>Субсидии на приобретение жилых помещений Владивостокскому городскому округу</t>
  </si>
  <si>
    <t>775.06.0501.04.043</t>
  </si>
  <si>
    <t>Субсидии на приобретение жилых помещений Дальнегорскому городскому округу</t>
  </si>
  <si>
    <t>775.06.0501.05.044</t>
  </si>
  <si>
    <t>Дальнегорский городской округ</t>
  </si>
  <si>
    <t>Субсидии на приобретение жилых помещений Надеждинскому муниципальному району</t>
  </si>
  <si>
    <t>775.06.0501.20.048</t>
  </si>
  <si>
    <t>Субсидии на приобретение жилых помещений го Большой Камень</t>
  </si>
  <si>
    <t>775.06.0501.33.061</t>
  </si>
  <si>
    <t>Субсидии на приобретение жилых помещений Кавалеровскому муниципальному округу</t>
  </si>
  <si>
    <t>775.06.0501.35.046</t>
  </si>
  <si>
    <t>Кавалеровский муниципальный округ</t>
  </si>
  <si>
    <t>Субсидии на приобретение жилых помещений муниципальному округу город Партизанск</t>
  </si>
  <si>
    <t>775.06.0501.09.050</t>
  </si>
  <si>
    <t>Партизанский городской округ</t>
  </si>
  <si>
    <t>Субсидии на приобретение жилых помещений городскому округу Спасск-Дальний</t>
  </si>
  <si>
    <t>775.06.0501.10.053</t>
  </si>
  <si>
    <t>Муниципальный округ Спасск-Дальний</t>
  </si>
  <si>
    <t>Субсидии на приобретение жилых помещений Партизанскому муниципальному району</t>
  </si>
  <si>
    <t>775.06.0501.23.051</t>
  </si>
  <si>
    <t>Партизанский муниципальный округ</t>
  </si>
  <si>
    <t>Субсидии на приобретение жилых помещений Пограничному муниципальному округу</t>
  </si>
  <si>
    <t>775.06.0501.24.074</t>
  </si>
  <si>
    <t>Пограничный муниципальный округ</t>
  </si>
  <si>
    <t>Субсидии на приобретение жилых помещений Ханкайскому муниципальному округу</t>
  </si>
  <si>
    <t>775.06.0501.28.075</t>
  </si>
  <si>
    <t>Ханкайский муниципальный округ</t>
  </si>
  <si>
    <t>Субсидии на приобретение жилых помещений Хасанскому муниципальному округу</t>
  </si>
  <si>
    <t>775.06.0501.29.055</t>
  </si>
  <si>
    <t>Субсидии на приобретение жилых помещений Хорольскому муниципальному округу</t>
  </si>
  <si>
    <t>775.06.0501.30.058</t>
  </si>
  <si>
    <t>Хорольский муниципальный округ</t>
  </si>
  <si>
    <t>Субсидии на приобретение жилых помещений Черниговскому муниципальному округу</t>
  </si>
  <si>
    <t>775.06.0501.31.076</t>
  </si>
  <si>
    <t>Субсидии на приобретение жилых помещений Уссурийскому городскому округу</t>
  </si>
  <si>
    <t>775.06.0501.11.054</t>
  </si>
  <si>
    <t>Реализация государственных программ субъектов Российской Федерации в области использования и охраны водных объектов (Защита от наводнений сел Рощино и Вострецово Красноармейского муниципального округа в Приморском крае)</t>
  </si>
  <si>
    <t>0828ЖR0651</t>
  </si>
  <si>
    <t>Защита от наводнений сел Рощино и Вострецово Красноармейского муниципального округа в Приморском крае</t>
  </si>
  <si>
    <t>775.08.0406.00.002</t>
  </si>
  <si>
    <t>Доп.потребность в целях завершения объекта агентством ГТС</t>
  </si>
  <si>
    <t xml:space="preserve">Развитие физической культуры и спорта Приморского края </t>
  </si>
  <si>
    <t>Создание и модернизация объектов спортивной инфраструктуры региональной собственности для занятий физической культурой и спортом (строительство крытого футбольного манежа в г. Владивостоке, в том числе проектно-изыскательские работы)</t>
  </si>
  <si>
    <t>0940141391</t>
  </si>
  <si>
    <t>Строительство крытого футбольного манежа в г.Владивостоке, в том числе проектно-изыскательские работы</t>
  </si>
  <si>
    <t>775.09.1102.00.013</t>
  </si>
  <si>
    <t>Перераспределение за бюджетный цикл в связи с отсутствием заключенного контракта</t>
  </si>
  <si>
    <t>Создание и модернизация объектов спортивной инфраструктуры региональной собственности для занятий физической культурой и спортом (строительство ледового катка в пгт Кавалерово)</t>
  </si>
  <si>
    <t>0940141395</t>
  </si>
  <si>
    <t>Строительство ледового катка в пгт Кавалерово, софинансируемого за счёт средств федерального бюджета</t>
  </si>
  <si>
    <t>775.09.1102.00.019</t>
  </si>
  <si>
    <t>Расчеты за счет средств :федеральный бюджет (субсидии, субвенции, иные межбюджетные трансферты) всего, в том числе</t>
  </si>
  <si>
    <t>Экономия по контракту. Сумма увеличилась для балансировки тек.расходов министерства. Стоимость контракта позволяет</t>
  </si>
  <si>
    <t>Предложения в адресную инвестиционную программу 2026-2028 гг. по изменению бюджетных ассигнований по расходам инвестиционного характера (руб.)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</si>
</sst>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0"/>
      <color rgb="FF000000"/>
      <name val="Times New Roman"/>
      <charset val="1"/>
    </font>
    <font>
      <b/>
      <sz val="10"/>
      <color rgb="FF000000"/>
      <name val="Times New Roman"/>
      <charset val="1"/>
    </font>
    <font>
      <b/>
      <sz val="14"/>
      <color rgb="FF000000"/>
      <name val="Times New Roman"/>
      <charset val="1"/>
    </font>
    <font>
      <i/>
      <sz val="10"/>
      <color rgb="FF000000"/>
      <name val="Times New Roman"/>
      <charset val="1"/>
    </font>
  </fonts>
  <fills count="6">
    <fill>
      <patternFill patternType="none"/>
    </fill>
    <fill>
      <patternFill patternType="gray125"/>
    </fill>
    <fill>
      <patternFill patternType="solid">
        <fgColor rgb="FFF0FFF0"/>
        <bgColor rgb="FFFFFACD"/>
      </patternFill>
    </fill>
    <fill>
      <patternFill patternType="solid">
        <fgColor rgb="FFFFFACD"/>
        <bgColor rgb="FFF0FFF0"/>
      </patternFill>
    </fill>
    <fill>
      <patternFill patternType="solid">
        <fgColor rgb="FFFFDAB9"/>
        <bgColor rgb="FFDDE8CB"/>
      </patternFill>
    </fill>
    <fill>
      <patternFill patternType="solid">
        <fgColor rgb="FFDDE8CB"/>
        <bgColor rgb="FFFFDAB9"/>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top" wrapText="1"/>
    </xf>
  </cellStyleXfs>
  <cellXfs count="31">
    <xf numFmtId="0" fontId="0" fillId="0" borderId="0" xfId="0">
      <alignment vertical="top" wrapText="1"/>
    </xf>
    <xf numFmtId="0" fontId="0" fillId="0" borderId="0" xfId="0" applyAlignment="1" applyProtection="1">
      <alignment vertical="top" wrapText="1"/>
    </xf>
    <xf numFmtId="0" fontId="1" fillId="0" borderId="0"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0" fillId="3" borderId="1" xfId="0" applyFont="1" applyFill="1" applyBorder="1" applyAlignment="1" applyProtection="1">
      <alignment horizontal="center" vertical="top" wrapText="1"/>
    </xf>
    <xf numFmtId="0" fontId="0" fillId="3" borderId="1" xfId="0" applyFont="1" applyFill="1" applyBorder="1" applyAlignment="1" applyProtection="1">
      <alignment horizontal="center" vertical="center" wrapText="1"/>
    </xf>
    <xf numFmtId="4" fontId="0" fillId="3" borderId="1" xfId="0" applyNumberFormat="1" applyFont="1" applyFill="1" applyBorder="1" applyAlignment="1" applyProtection="1">
      <alignment horizontal="center" vertical="top" wrapText="1"/>
    </xf>
    <xf numFmtId="0" fontId="0" fillId="4" borderId="1" xfId="0" applyFont="1" applyFill="1" applyBorder="1" applyAlignment="1" applyProtection="1">
      <alignment horizontal="center" vertical="top" wrapText="1"/>
    </xf>
    <xf numFmtId="0" fontId="0" fillId="4" borderId="1" xfId="0" applyFont="1" applyFill="1" applyBorder="1" applyAlignment="1" applyProtection="1">
      <alignment horizontal="center" vertical="center" wrapText="1"/>
    </xf>
    <xf numFmtId="4" fontId="0" fillId="4" borderId="1" xfId="0" applyNumberFormat="1" applyFont="1" applyFill="1" applyBorder="1" applyAlignment="1" applyProtection="1">
      <alignment horizontal="center" vertical="top" wrapText="1"/>
    </xf>
    <xf numFmtId="0" fontId="1" fillId="0" borderId="1" xfId="0" applyFont="1" applyBorder="1" applyAlignment="1" applyProtection="1">
      <alignment horizontal="center" vertical="top" wrapText="1"/>
    </xf>
    <xf numFmtId="4" fontId="1" fillId="0" borderId="1" xfId="0" applyNumberFormat="1" applyFont="1" applyBorder="1" applyAlignment="1" applyProtection="1">
      <alignment horizontal="center" vertical="top" wrapText="1"/>
    </xf>
    <xf numFmtId="4" fontId="1" fillId="5" borderId="1" xfId="0" applyNumberFormat="1" applyFont="1" applyFill="1" applyBorder="1" applyAlignment="1" applyProtection="1">
      <alignment horizontal="center" vertical="top" wrapText="1"/>
    </xf>
    <xf numFmtId="0" fontId="3" fillId="0" borderId="1" xfId="0" applyFont="1" applyBorder="1" applyAlignment="1" applyProtection="1">
      <alignment horizontal="center" vertical="top" wrapText="1"/>
    </xf>
    <xf numFmtId="0" fontId="3" fillId="0" borderId="1" xfId="0" applyFont="1" applyBorder="1" applyAlignment="1" applyProtection="1">
      <alignment horizontal="center" vertical="center" wrapText="1"/>
    </xf>
    <xf numFmtId="4" fontId="3" fillId="0" borderId="1" xfId="0" applyNumberFormat="1" applyFont="1" applyBorder="1" applyAlignment="1" applyProtection="1">
      <alignment horizontal="center" vertical="top" wrapText="1"/>
    </xf>
    <xf numFmtId="4" fontId="3" fillId="5" borderId="1" xfId="0" applyNumberFormat="1" applyFont="1" applyFill="1" applyBorder="1" applyAlignment="1" applyProtection="1">
      <alignment horizontal="center" vertical="top" wrapText="1"/>
    </xf>
    <xf numFmtId="0" fontId="0" fillId="0" borderId="1" xfId="0" applyFont="1" applyBorder="1" applyAlignment="1" applyProtection="1">
      <alignment horizontal="center" vertical="top" wrapText="1"/>
    </xf>
    <xf numFmtId="0" fontId="0" fillId="0" borderId="1" xfId="0" applyFont="1" applyBorder="1" applyAlignment="1" applyProtection="1">
      <alignment horizontal="center" vertical="center" wrapText="1"/>
    </xf>
    <xf numFmtId="4" fontId="0" fillId="0" borderId="1" xfId="0" applyNumberFormat="1" applyFont="1" applyBorder="1" applyAlignment="1" applyProtection="1">
      <alignment horizontal="center" vertical="top" wrapText="1"/>
    </xf>
    <xf numFmtId="4" fontId="0" fillId="5" borderId="1" xfId="0" applyNumberFormat="1" applyFont="1" applyFill="1" applyBorder="1" applyAlignment="1" applyProtection="1">
      <alignment horizontal="center" vertical="top" wrapText="1"/>
    </xf>
    <xf numFmtId="4" fontId="0" fillId="0" borderId="1" xfId="0" applyNumberFormat="1" applyFont="1" applyBorder="1" applyAlignment="1" applyProtection="1">
      <alignment horizontal="center" vertical="center" wrapText="1"/>
    </xf>
    <xf numFmtId="4" fontId="0" fillId="5" borderId="1" xfId="0" applyNumberFormat="1" applyFont="1" applyFill="1" applyBorder="1" applyAlignment="1" applyProtection="1">
      <alignment horizontal="center" vertical="center" wrapText="1"/>
    </xf>
    <xf numFmtId="4" fontId="1" fillId="0" borderId="1" xfId="0" applyNumberFormat="1" applyFont="1" applyBorder="1" applyAlignment="1" applyProtection="1">
      <alignment horizontal="center" vertical="center" wrapText="1"/>
    </xf>
    <xf numFmtId="4" fontId="1" fillId="5" borderId="1" xfId="0" applyNumberFormat="1" applyFont="1" applyFill="1" applyBorder="1" applyAlignment="1" applyProtection="1">
      <alignment horizontal="center" vertical="center" wrapText="1"/>
    </xf>
    <xf numFmtId="4" fontId="3" fillId="0" borderId="1" xfId="0" applyNumberFormat="1" applyFont="1" applyBorder="1" applyAlignment="1" applyProtection="1">
      <alignment horizontal="center" vertical="center" wrapText="1"/>
    </xf>
    <xf numFmtId="4" fontId="3" fillId="5" borderId="1" xfId="0" applyNumberFormat="1" applyFont="1" applyFill="1" applyBorder="1" applyAlignment="1" applyProtection="1">
      <alignment horizontal="center" vertical="center" wrapText="1"/>
    </xf>
    <xf numFmtId="0" fontId="2" fillId="0" borderId="0" xfId="0" applyFont="1" applyBorder="1" applyAlignment="1" applyProtection="1">
      <alignment horizontal="center" vertical="center" wrapText="1"/>
    </xf>
    <xf numFmtId="0" fontId="1" fillId="0" borderId="1" xfId="0"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0FFF0"/>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ACD"/>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DE8CB"/>
      <rgbColor rgb="FFFFFF99"/>
      <rgbColor rgb="FF99CCFF"/>
      <rgbColor rgb="FFFF99CC"/>
      <rgbColor rgb="FFCC99FF"/>
      <rgbColor rgb="FFFFDAB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pageSetUpPr fitToPage="1"/>
  </sheetPr>
  <dimension ref="A1:V144"/>
  <sheetViews>
    <sheetView tabSelected="1" view="pageBreakPreview" topLeftCell="A131" zoomScale="70" zoomScaleNormal="100" zoomScaleSheetLayoutView="70" zoomScalePageLayoutView="75" workbookViewId="0">
      <selection activeCell="B6" sqref="B6"/>
    </sheetView>
  </sheetViews>
  <sheetFormatPr defaultColWidth="8.83203125" defaultRowHeight="15" customHeight="1" x14ac:dyDescent="0.2"/>
  <cols>
    <col min="1" max="1" width="76" style="1" customWidth="1"/>
    <col min="2" max="2" width="16.1640625" style="1" customWidth="1"/>
    <col min="3" max="3" width="9" style="1" customWidth="1"/>
    <col min="4" max="4" width="11.6640625" style="1" customWidth="1"/>
    <col min="5" max="5" width="16.6640625" style="1" customWidth="1"/>
    <col min="6" max="6" width="13.83203125" style="1" hidden="1" customWidth="1"/>
    <col min="7" max="7" width="17.1640625" style="1" customWidth="1"/>
    <col min="8" max="8" width="19" style="1" customWidth="1"/>
    <col min="9" max="10" width="18" style="1" customWidth="1"/>
    <col min="11" max="11" width="19.83203125" style="1" customWidth="1"/>
    <col min="12" max="18" width="18.6640625" style="1" customWidth="1"/>
    <col min="19" max="19" width="16.33203125" style="1" hidden="1" customWidth="1"/>
    <col min="20" max="20" width="16" style="1" hidden="1" customWidth="1"/>
    <col min="21" max="21" width="17.1640625" style="1" hidden="1" customWidth="1"/>
    <col min="22" max="22" width="39.83203125" style="1" customWidth="1"/>
  </cols>
  <sheetData>
    <row r="1" spans="1:22" ht="12.75" hidden="1" customHeight="1" x14ac:dyDescent="0.2">
      <c r="A1" s="2"/>
      <c r="B1" s="2"/>
      <c r="C1" s="2"/>
      <c r="D1" s="2"/>
      <c r="E1" s="2"/>
      <c r="F1" s="2"/>
      <c r="G1" s="2"/>
      <c r="H1" s="2"/>
      <c r="I1" s="2"/>
      <c r="J1" s="2"/>
      <c r="K1" s="2"/>
      <c r="L1" s="2"/>
      <c r="M1" s="2"/>
      <c r="N1" s="2"/>
      <c r="O1" s="2"/>
      <c r="P1" s="2"/>
      <c r="Q1" s="2"/>
      <c r="R1" s="2"/>
      <c r="S1" s="2"/>
      <c r="T1" s="2"/>
      <c r="U1" s="2"/>
      <c r="V1" s="2"/>
    </row>
    <row r="2" spans="1:22" ht="17.25" customHeight="1" x14ac:dyDescent="0.2">
      <c r="A2" s="29" t="s">
        <v>301</v>
      </c>
      <c r="B2" s="29"/>
      <c r="C2" s="29"/>
      <c r="D2" s="29"/>
      <c r="E2" s="29"/>
      <c r="F2" s="29"/>
      <c r="G2" s="29"/>
      <c r="H2" s="29"/>
      <c r="I2" s="29"/>
      <c r="J2" s="29"/>
      <c r="K2" s="29"/>
      <c r="L2" s="29"/>
      <c r="M2" s="29"/>
      <c r="N2" s="29"/>
      <c r="O2" s="29"/>
      <c r="P2" s="29"/>
      <c r="Q2" s="29"/>
      <c r="R2" s="29"/>
      <c r="S2" s="29"/>
      <c r="T2" s="29"/>
      <c r="U2" s="29"/>
      <c r="V2" s="29"/>
    </row>
    <row r="3" spans="1:22" ht="12.75" customHeight="1" x14ac:dyDescent="0.2">
      <c r="A3" s="2"/>
      <c r="B3" s="2"/>
      <c r="C3" s="2"/>
      <c r="D3" s="2"/>
      <c r="E3" s="2"/>
      <c r="F3" s="2"/>
      <c r="G3" s="2"/>
      <c r="H3" s="2"/>
      <c r="I3" s="2"/>
      <c r="J3" s="2"/>
      <c r="K3" s="2"/>
      <c r="L3" s="2"/>
      <c r="M3" s="2"/>
      <c r="N3" s="2"/>
      <c r="O3" s="2"/>
      <c r="P3" s="2"/>
      <c r="Q3" s="2"/>
      <c r="R3" s="2"/>
      <c r="S3" s="2"/>
      <c r="T3" s="2"/>
      <c r="U3" s="2"/>
      <c r="V3" s="2"/>
    </row>
    <row r="4" spans="1:22" ht="26.25" customHeight="1" x14ac:dyDescent="0.2">
      <c r="A4" s="30" t="s">
        <v>1</v>
      </c>
      <c r="B4" s="30" t="s">
        <v>2</v>
      </c>
      <c r="C4" s="30" t="s">
        <v>3</v>
      </c>
      <c r="D4" s="30" t="s">
        <v>4</v>
      </c>
      <c r="E4" s="30" t="s">
        <v>5</v>
      </c>
      <c r="F4" s="3"/>
      <c r="G4" s="30" t="s">
        <v>6</v>
      </c>
      <c r="H4" s="30"/>
      <c r="I4" s="30"/>
      <c r="J4" s="30"/>
      <c r="K4" s="30" t="s">
        <v>7</v>
      </c>
      <c r="L4" s="30"/>
      <c r="M4" s="30"/>
      <c r="N4" s="30"/>
      <c r="O4" s="30" t="s">
        <v>8</v>
      </c>
      <c r="P4" s="30"/>
      <c r="Q4" s="30"/>
      <c r="R4" s="30"/>
      <c r="S4" s="30" t="s">
        <v>9</v>
      </c>
      <c r="T4" s="30"/>
      <c r="U4" s="30"/>
      <c r="V4" s="30" t="s">
        <v>10</v>
      </c>
    </row>
    <row r="5" spans="1:22" ht="36" customHeight="1" x14ac:dyDescent="0.2">
      <c r="A5" s="30"/>
      <c r="B5" s="30"/>
      <c r="C5" s="30"/>
      <c r="D5" s="30"/>
      <c r="E5" s="30"/>
      <c r="F5" s="3"/>
      <c r="G5" s="3" t="s">
        <v>11</v>
      </c>
      <c r="H5" s="3" t="s">
        <v>12</v>
      </c>
      <c r="I5" s="3" t="s">
        <v>13</v>
      </c>
      <c r="J5" s="3" t="s">
        <v>14</v>
      </c>
      <c r="K5" s="3" t="s">
        <v>15</v>
      </c>
      <c r="L5" s="3" t="s">
        <v>12</v>
      </c>
      <c r="M5" s="3" t="s">
        <v>13</v>
      </c>
      <c r="N5" s="3" t="s">
        <v>14</v>
      </c>
      <c r="O5" s="3" t="s">
        <v>16</v>
      </c>
      <c r="P5" s="3" t="s">
        <v>12</v>
      </c>
      <c r="Q5" s="3" t="s">
        <v>13</v>
      </c>
      <c r="R5" s="3" t="s">
        <v>14</v>
      </c>
      <c r="S5" s="3">
        <v>2029</v>
      </c>
      <c r="T5" s="3">
        <v>2030</v>
      </c>
      <c r="U5" s="3">
        <v>2031</v>
      </c>
      <c r="V5" s="30"/>
    </row>
    <row r="6" spans="1:22" ht="26.25" customHeight="1" x14ac:dyDescent="0.2">
      <c r="A6" s="4" t="s">
        <v>17</v>
      </c>
      <c r="B6" s="4" t="s">
        <v>18</v>
      </c>
      <c r="C6" s="4" t="s">
        <v>18</v>
      </c>
      <c r="D6" s="4" t="s">
        <v>18</v>
      </c>
      <c r="E6" s="4"/>
      <c r="F6" s="4"/>
      <c r="G6" s="5">
        <v>27249699994.23</v>
      </c>
      <c r="H6" s="5">
        <f>H7+H130</f>
        <v>2974364295.8700004</v>
      </c>
      <c r="I6" s="5">
        <f>I7+I130</f>
        <v>-464702269.14999992</v>
      </c>
      <c r="J6" s="5">
        <f t="shared" ref="J6:J37" si="0">G6+I6</f>
        <v>26784997725.079998</v>
      </c>
      <c r="K6" s="5">
        <v>26375567193.07</v>
      </c>
      <c r="L6" s="5">
        <f>L7</f>
        <v>2267552453.7800002</v>
      </c>
      <c r="M6" s="5">
        <f>M7+M130</f>
        <v>0</v>
      </c>
      <c r="N6" s="5">
        <f t="shared" ref="N6:N35" si="1">K6+M6</f>
        <v>26375567193.07</v>
      </c>
      <c r="O6" s="5">
        <v>45459933987.919998</v>
      </c>
      <c r="P6" s="5">
        <f>P7</f>
        <v>2160419401.6199999</v>
      </c>
      <c r="Q6" s="5">
        <f>Q7+Q130</f>
        <v>177129401.62</v>
      </c>
      <c r="R6" s="5">
        <f t="shared" ref="R6:R32" si="2">O6+Q6</f>
        <v>45637063389.540001</v>
      </c>
      <c r="S6" s="5"/>
      <c r="T6" s="5"/>
      <c r="U6" s="5"/>
      <c r="V6" s="4"/>
    </row>
    <row r="7" spans="1:22" ht="26.25" customHeight="1" x14ac:dyDescent="0.2">
      <c r="A7" s="6" t="s">
        <v>19</v>
      </c>
      <c r="B7" s="7" t="s">
        <v>18</v>
      </c>
      <c r="C7" s="7" t="s">
        <v>18</v>
      </c>
      <c r="D7" s="7" t="s">
        <v>18</v>
      </c>
      <c r="E7" s="6"/>
      <c r="F7" s="6"/>
      <c r="G7" s="8">
        <v>18864632819.720001</v>
      </c>
      <c r="H7" s="8">
        <f>H12+H16+H42+H46+H86+H8</f>
        <v>2937236095.8700004</v>
      </c>
      <c r="I7" s="8">
        <f>I12+I16+I42+I46+I86+I8</f>
        <v>-425901860.14999992</v>
      </c>
      <c r="J7" s="8">
        <f t="shared" si="0"/>
        <v>18438730959.57</v>
      </c>
      <c r="K7" s="8">
        <v>18050367608.07</v>
      </c>
      <c r="L7" s="8">
        <f>L12+L16+L42+L46+L86+L8</f>
        <v>2267552453.7800002</v>
      </c>
      <c r="M7" s="8">
        <f>M12+M16+M42+M46+M86+M8</f>
        <v>0</v>
      </c>
      <c r="N7" s="8">
        <f t="shared" si="1"/>
        <v>18050367608.07</v>
      </c>
      <c r="O7" s="8">
        <v>25693415087.919998</v>
      </c>
      <c r="P7" s="8">
        <f>P12+P16+P42+P46+P86+P8</f>
        <v>2160419401.6199999</v>
      </c>
      <c r="Q7" s="8">
        <f>Q12+Q16+Q42+Q46+Q86+Q8</f>
        <v>177129401.62</v>
      </c>
      <c r="R7" s="8">
        <f t="shared" si="2"/>
        <v>25870544489.539997</v>
      </c>
      <c r="S7" s="8">
        <f>S12+S16+S42+S46+S86</f>
        <v>8763039741.3899994</v>
      </c>
      <c r="T7" s="8">
        <f>T12+T16+T42+T46+T86</f>
        <v>8982156358.7000008</v>
      </c>
      <c r="U7" s="8">
        <f>U12+U16+U42+U46+U86</f>
        <v>4088341830</v>
      </c>
      <c r="V7" s="6"/>
    </row>
    <row r="8" spans="1:22" ht="26.25" customHeight="1" x14ac:dyDescent="0.2">
      <c r="A8" s="9" t="s">
        <v>20</v>
      </c>
      <c r="B8" s="10" t="s">
        <v>18</v>
      </c>
      <c r="C8" s="10" t="s">
        <v>18</v>
      </c>
      <c r="D8" s="10" t="s">
        <v>18</v>
      </c>
      <c r="E8" s="9"/>
      <c r="F8" s="9"/>
      <c r="G8" s="11">
        <v>513786900</v>
      </c>
      <c r="H8" s="11">
        <v>0</v>
      </c>
      <c r="I8" s="11">
        <v>0</v>
      </c>
      <c r="J8" s="11">
        <f t="shared" si="0"/>
        <v>513786900</v>
      </c>
      <c r="K8" s="11">
        <v>513786900</v>
      </c>
      <c r="L8" s="11">
        <v>0</v>
      </c>
      <c r="M8" s="11">
        <v>0</v>
      </c>
      <c r="N8" s="11">
        <f t="shared" si="1"/>
        <v>513786900</v>
      </c>
      <c r="O8" s="11">
        <v>313630500</v>
      </c>
      <c r="P8" s="11">
        <v>177129401.62</v>
      </c>
      <c r="Q8" s="11">
        <v>177129401.62</v>
      </c>
      <c r="R8" s="11">
        <f t="shared" si="2"/>
        <v>490759901.62</v>
      </c>
      <c r="S8" s="11">
        <f>S11</f>
        <v>741900700</v>
      </c>
      <c r="T8" s="11">
        <f>T11</f>
        <v>581795600</v>
      </c>
      <c r="U8" s="11">
        <f>U11</f>
        <v>472174600</v>
      </c>
      <c r="V8" s="9"/>
    </row>
    <row r="9" spans="1:22" ht="26.25" customHeight="1" x14ac:dyDescent="0.2">
      <c r="A9" s="12" t="s">
        <v>21</v>
      </c>
      <c r="B9" s="3" t="s">
        <v>18</v>
      </c>
      <c r="C9" s="3" t="s">
        <v>18</v>
      </c>
      <c r="D9" s="3" t="s">
        <v>18</v>
      </c>
      <c r="E9" s="12"/>
      <c r="F9" s="12"/>
      <c r="G9" s="13">
        <v>513786900</v>
      </c>
      <c r="H9" s="13">
        <v>0</v>
      </c>
      <c r="I9" s="14">
        <v>0</v>
      </c>
      <c r="J9" s="13">
        <f t="shared" si="0"/>
        <v>513786900</v>
      </c>
      <c r="K9" s="13">
        <v>513786900</v>
      </c>
      <c r="L9" s="13">
        <v>0</v>
      </c>
      <c r="M9" s="14">
        <v>0</v>
      </c>
      <c r="N9" s="13">
        <f t="shared" si="1"/>
        <v>513786900</v>
      </c>
      <c r="O9" s="13">
        <v>313630500</v>
      </c>
      <c r="P9" s="13">
        <v>177129401.62</v>
      </c>
      <c r="Q9" s="14">
        <v>177129401.62</v>
      </c>
      <c r="R9" s="13">
        <f t="shared" si="2"/>
        <v>490759901.62</v>
      </c>
      <c r="S9" s="13"/>
      <c r="T9" s="13"/>
      <c r="U9" s="13"/>
      <c r="V9" s="12"/>
    </row>
    <row r="10" spans="1:22" ht="26.25" customHeight="1" x14ac:dyDescent="0.2">
      <c r="A10" s="15" t="s">
        <v>22</v>
      </c>
      <c r="B10" s="16" t="s">
        <v>23</v>
      </c>
      <c r="C10" s="16" t="s">
        <v>24</v>
      </c>
      <c r="D10" s="16" t="s">
        <v>18</v>
      </c>
      <c r="E10" s="15"/>
      <c r="F10" s="15"/>
      <c r="G10" s="17">
        <v>0</v>
      </c>
      <c r="H10" s="17">
        <v>0</v>
      </c>
      <c r="I10" s="18">
        <v>0</v>
      </c>
      <c r="J10" s="17">
        <f t="shared" si="0"/>
        <v>0</v>
      </c>
      <c r="K10" s="17">
        <v>0</v>
      </c>
      <c r="L10" s="17">
        <v>0</v>
      </c>
      <c r="M10" s="18">
        <v>0</v>
      </c>
      <c r="N10" s="17">
        <f t="shared" si="1"/>
        <v>0</v>
      </c>
      <c r="O10" s="17">
        <v>0</v>
      </c>
      <c r="P10" s="17">
        <v>177129401.62</v>
      </c>
      <c r="Q10" s="18">
        <v>177129401.62</v>
      </c>
      <c r="R10" s="17">
        <f t="shared" si="2"/>
        <v>177129401.62</v>
      </c>
      <c r="S10" s="17"/>
      <c r="T10" s="17"/>
      <c r="U10" s="17"/>
      <c r="V10" s="15"/>
    </row>
    <row r="11" spans="1:22" s="1" customFormat="1" ht="26.25" customHeight="1" x14ac:dyDescent="0.2">
      <c r="A11" s="19" t="s">
        <v>25</v>
      </c>
      <c r="B11" s="20"/>
      <c r="C11" s="20"/>
      <c r="D11" s="20" t="s">
        <v>26</v>
      </c>
      <c r="E11" s="19" t="s">
        <v>27</v>
      </c>
      <c r="F11" s="19" t="s">
        <v>28</v>
      </c>
      <c r="G11" s="21">
        <v>0</v>
      </c>
      <c r="H11" s="21">
        <v>0</v>
      </c>
      <c r="I11" s="22">
        <v>0</v>
      </c>
      <c r="J11" s="21">
        <f t="shared" si="0"/>
        <v>0</v>
      </c>
      <c r="K11" s="21">
        <v>0</v>
      </c>
      <c r="L11" s="21">
        <v>0</v>
      </c>
      <c r="M11" s="22">
        <v>0</v>
      </c>
      <c r="N11" s="21">
        <f t="shared" si="1"/>
        <v>0</v>
      </c>
      <c r="O11" s="21">
        <v>0</v>
      </c>
      <c r="P11" s="21">
        <v>177129401.62</v>
      </c>
      <c r="Q11" s="22">
        <v>177129401.62</v>
      </c>
      <c r="R11" s="21">
        <f t="shared" si="2"/>
        <v>177129401.62</v>
      </c>
      <c r="S11" s="21">
        <v>741900700</v>
      </c>
      <c r="T11" s="21">
        <v>581795600</v>
      </c>
      <c r="U11" s="21">
        <v>472174600</v>
      </c>
      <c r="V11" s="19" t="s">
        <v>29</v>
      </c>
    </row>
    <row r="12" spans="1:22" s="1" customFormat="1" ht="38.25" x14ac:dyDescent="0.2">
      <c r="A12" s="9" t="s">
        <v>30</v>
      </c>
      <c r="B12" s="10" t="s">
        <v>18</v>
      </c>
      <c r="C12" s="10" t="s">
        <v>18</v>
      </c>
      <c r="D12" s="10" t="s">
        <v>18</v>
      </c>
      <c r="E12" s="9"/>
      <c r="F12" s="9"/>
      <c r="G12" s="11">
        <v>0</v>
      </c>
      <c r="H12" s="11">
        <f t="shared" ref="H12:I14" si="3">H13</f>
        <v>29636000</v>
      </c>
      <c r="I12" s="11">
        <f t="shared" si="3"/>
        <v>0</v>
      </c>
      <c r="J12" s="11">
        <f t="shared" si="0"/>
        <v>0</v>
      </c>
      <c r="K12" s="11">
        <v>0</v>
      </c>
      <c r="L12" s="11">
        <v>0</v>
      </c>
      <c r="M12" s="11">
        <v>0</v>
      </c>
      <c r="N12" s="11">
        <f t="shared" si="1"/>
        <v>0</v>
      </c>
      <c r="O12" s="11">
        <v>0</v>
      </c>
      <c r="P12" s="11">
        <v>0</v>
      </c>
      <c r="Q12" s="11">
        <v>0</v>
      </c>
      <c r="R12" s="11">
        <f t="shared" si="2"/>
        <v>0</v>
      </c>
      <c r="S12" s="11">
        <f>S15</f>
        <v>0</v>
      </c>
      <c r="T12" s="11">
        <f>T15</f>
        <v>0</v>
      </c>
      <c r="U12" s="11">
        <f>U15</f>
        <v>0</v>
      </c>
      <c r="V12" s="9"/>
    </row>
    <row r="13" spans="1:22" ht="12.75" x14ac:dyDescent="0.2">
      <c r="A13" s="12" t="s">
        <v>31</v>
      </c>
      <c r="B13" s="3" t="s">
        <v>18</v>
      </c>
      <c r="C13" s="3" t="s">
        <v>18</v>
      </c>
      <c r="D13" s="3" t="s">
        <v>18</v>
      </c>
      <c r="E13" s="12"/>
      <c r="F13" s="12"/>
      <c r="G13" s="13">
        <v>0</v>
      </c>
      <c r="H13" s="13">
        <f t="shared" si="3"/>
        <v>29636000</v>
      </c>
      <c r="I13" s="14">
        <f t="shared" si="3"/>
        <v>0</v>
      </c>
      <c r="J13" s="13">
        <f t="shared" si="0"/>
        <v>0</v>
      </c>
      <c r="K13" s="13">
        <v>0</v>
      </c>
      <c r="L13" s="13">
        <v>0</v>
      </c>
      <c r="M13" s="14">
        <v>0</v>
      </c>
      <c r="N13" s="13">
        <f t="shared" si="1"/>
        <v>0</v>
      </c>
      <c r="O13" s="13">
        <v>0</v>
      </c>
      <c r="P13" s="13">
        <v>0</v>
      </c>
      <c r="Q13" s="14">
        <v>0</v>
      </c>
      <c r="R13" s="13">
        <f t="shared" si="2"/>
        <v>0</v>
      </c>
      <c r="S13" s="13"/>
      <c r="T13" s="13"/>
      <c r="U13" s="13"/>
      <c r="V13" s="12"/>
    </row>
    <row r="14" spans="1:22" ht="25.5" x14ac:dyDescent="0.2">
      <c r="A14" s="15" t="s">
        <v>32</v>
      </c>
      <c r="B14" s="16" t="s">
        <v>33</v>
      </c>
      <c r="C14" s="16" t="s">
        <v>34</v>
      </c>
      <c r="D14" s="16" t="s">
        <v>18</v>
      </c>
      <c r="E14" s="15"/>
      <c r="F14" s="15"/>
      <c r="G14" s="17">
        <v>0</v>
      </c>
      <c r="H14" s="17">
        <f t="shared" si="3"/>
        <v>29636000</v>
      </c>
      <c r="I14" s="18">
        <f t="shared" si="3"/>
        <v>0</v>
      </c>
      <c r="J14" s="17">
        <f t="shared" si="0"/>
        <v>0</v>
      </c>
      <c r="K14" s="17">
        <v>0</v>
      </c>
      <c r="L14" s="17">
        <v>0</v>
      </c>
      <c r="M14" s="18">
        <v>0</v>
      </c>
      <c r="N14" s="17">
        <f t="shared" si="1"/>
        <v>0</v>
      </c>
      <c r="O14" s="17">
        <v>0</v>
      </c>
      <c r="P14" s="17">
        <v>0</v>
      </c>
      <c r="Q14" s="18">
        <v>0</v>
      </c>
      <c r="R14" s="17">
        <f t="shared" si="2"/>
        <v>0</v>
      </c>
      <c r="S14" s="17"/>
      <c r="T14" s="17"/>
      <c r="U14" s="17"/>
      <c r="V14" s="15"/>
    </row>
    <row r="15" spans="1:22" ht="38.25" x14ac:dyDescent="0.2">
      <c r="A15" s="19" t="s">
        <v>35</v>
      </c>
      <c r="B15" s="20"/>
      <c r="C15" s="20"/>
      <c r="D15" s="20" t="s">
        <v>36</v>
      </c>
      <c r="E15" s="19" t="s">
        <v>37</v>
      </c>
      <c r="F15" s="19" t="s">
        <v>38</v>
      </c>
      <c r="G15" s="21">
        <v>0</v>
      </c>
      <c r="H15" s="21">
        <v>29636000</v>
      </c>
      <c r="I15" s="22">
        <v>0</v>
      </c>
      <c r="J15" s="21">
        <f t="shared" si="0"/>
        <v>0</v>
      </c>
      <c r="K15" s="21">
        <v>0</v>
      </c>
      <c r="L15" s="21">
        <v>0</v>
      </c>
      <c r="M15" s="22">
        <v>0</v>
      </c>
      <c r="N15" s="21">
        <f t="shared" si="1"/>
        <v>0</v>
      </c>
      <c r="O15" s="21">
        <v>0</v>
      </c>
      <c r="P15" s="21">
        <v>0</v>
      </c>
      <c r="Q15" s="22">
        <v>0</v>
      </c>
      <c r="R15" s="21">
        <f t="shared" si="2"/>
        <v>0</v>
      </c>
      <c r="S15" s="21"/>
      <c r="T15" s="21"/>
      <c r="U15" s="21"/>
      <c r="V15" s="12" t="s">
        <v>39</v>
      </c>
    </row>
    <row r="16" spans="1:22" s="1" customFormat="1" ht="12.75" x14ac:dyDescent="0.2">
      <c r="A16" s="9" t="s">
        <v>40</v>
      </c>
      <c r="B16" s="10" t="s">
        <v>18</v>
      </c>
      <c r="C16" s="10" t="s">
        <v>18</v>
      </c>
      <c r="D16" s="10" t="s">
        <v>18</v>
      </c>
      <c r="E16" s="9"/>
      <c r="F16" s="9"/>
      <c r="G16" s="11">
        <v>3759738027.0999999</v>
      </c>
      <c r="H16" s="11">
        <f>H17+H32</f>
        <v>59818800</v>
      </c>
      <c r="I16" s="11">
        <f>I17+I32+I22</f>
        <v>132556201.56999999</v>
      </c>
      <c r="J16" s="11">
        <f t="shared" si="0"/>
        <v>3892294228.6700001</v>
      </c>
      <c r="K16" s="11">
        <v>1739212890.4000001</v>
      </c>
      <c r="L16" s="11">
        <v>0</v>
      </c>
      <c r="M16" s="11">
        <f>M17+M32+M22</f>
        <v>0</v>
      </c>
      <c r="N16" s="11">
        <f t="shared" si="1"/>
        <v>1739212890.4000001</v>
      </c>
      <c r="O16" s="11">
        <v>1701250770.8399999</v>
      </c>
      <c r="P16" s="11">
        <v>0</v>
      </c>
      <c r="Q16" s="11">
        <f>Q17+Q32+Q22</f>
        <v>0</v>
      </c>
      <c r="R16" s="11">
        <f t="shared" si="2"/>
        <v>1701250770.8399999</v>
      </c>
      <c r="S16" s="11">
        <f>S19+S39+S40+S41</f>
        <v>335000000</v>
      </c>
      <c r="T16" s="11">
        <f>T19+T39+T40+T41</f>
        <v>335000000</v>
      </c>
      <c r="U16" s="11">
        <f>U19+U39+U40+U41</f>
        <v>0</v>
      </c>
      <c r="V16" s="9"/>
    </row>
    <row r="17" spans="1:22" s="1" customFormat="1" ht="25.5" x14ac:dyDescent="0.2">
      <c r="A17" s="12" t="s">
        <v>41</v>
      </c>
      <c r="B17" s="3" t="s">
        <v>18</v>
      </c>
      <c r="C17" s="3" t="s">
        <v>18</v>
      </c>
      <c r="D17" s="3" t="s">
        <v>18</v>
      </c>
      <c r="E17" s="12"/>
      <c r="F17" s="19"/>
      <c r="G17" s="13">
        <v>3568171012.04</v>
      </c>
      <c r="H17" s="13">
        <f>H18</f>
        <v>13000000</v>
      </c>
      <c r="I17" s="14">
        <f>I18+I20</f>
        <v>17500000</v>
      </c>
      <c r="J17" s="13">
        <f t="shared" si="0"/>
        <v>3585671012.04</v>
      </c>
      <c r="K17" s="13">
        <v>1097490594.54</v>
      </c>
      <c r="L17" s="13">
        <v>0</v>
      </c>
      <c r="M17" s="14">
        <v>0</v>
      </c>
      <c r="N17" s="13">
        <f t="shared" si="1"/>
        <v>1097490594.54</v>
      </c>
      <c r="O17" s="13">
        <v>1370165208.3399999</v>
      </c>
      <c r="P17" s="13">
        <v>0</v>
      </c>
      <c r="Q17" s="14">
        <v>0</v>
      </c>
      <c r="R17" s="13">
        <f t="shared" si="2"/>
        <v>1370165208.3399999</v>
      </c>
      <c r="S17" s="13"/>
      <c r="T17" s="13"/>
      <c r="U17" s="13"/>
      <c r="V17" s="19"/>
    </row>
    <row r="18" spans="1:22" s="1" customFormat="1" ht="38.25" x14ac:dyDescent="0.2">
      <c r="A18" s="15" t="s">
        <v>42</v>
      </c>
      <c r="B18" s="16" t="s">
        <v>43</v>
      </c>
      <c r="C18" s="16" t="s">
        <v>44</v>
      </c>
      <c r="D18" s="16" t="s">
        <v>18</v>
      </c>
      <c r="E18" s="15"/>
      <c r="F18" s="19"/>
      <c r="G18" s="17">
        <v>199854768.22999999</v>
      </c>
      <c r="H18" s="17">
        <f>H19</f>
        <v>13000000</v>
      </c>
      <c r="I18" s="18">
        <f>I19</f>
        <v>13000000</v>
      </c>
      <c r="J18" s="17">
        <f t="shared" si="0"/>
        <v>212854768.22999999</v>
      </c>
      <c r="K18" s="17">
        <v>0</v>
      </c>
      <c r="L18" s="17">
        <v>0</v>
      </c>
      <c r="M18" s="18">
        <v>0</v>
      </c>
      <c r="N18" s="17">
        <f t="shared" si="1"/>
        <v>0</v>
      </c>
      <c r="O18" s="17">
        <v>0</v>
      </c>
      <c r="P18" s="17">
        <v>0</v>
      </c>
      <c r="Q18" s="18">
        <v>0</v>
      </c>
      <c r="R18" s="17">
        <f t="shared" si="2"/>
        <v>0</v>
      </c>
      <c r="S18" s="17"/>
      <c r="T18" s="17"/>
      <c r="U18" s="17"/>
      <c r="V18" s="19"/>
    </row>
    <row r="19" spans="1:22" s="1" customFormat="1" ht="38.25" x14ac:dyDescent="0.2">
      <c r="A19" s="19" t="s">
        <v>45</v>
      </c>
      <c r="B19" s="20"/>
      <c r="C19" s="20"/>
      <c r="D19" s="20" t="s">
        <v>46</v>
      </c>
      <c r="E19" s="19" t="s">
        <v>47</v>
      </c>
      <c r="F19" s="19" t="s">
        <v>48</v>
      </c>
      <c r="G19" s="21">
        <v>0</v>
      </c>
      <c r="H19" s="21">
        <v>13000000</v>
      </c>
      <c r="I19" s="22">
        <f>H19</f>
        <v>13000000</v>
      </c>
      <c r="J19" s="21">
        <f t="shared" si="0"/>
        <v>13000000</v>
      </c>
      <c r="K19" s="21">
        <v>0</v>
      </c>
      <c r="L19" s="21">
        <v>0</v>
      </c>
      <c r="M19" s="22">
        <v>0</v>
      </c>
      <c r="N19" s="21">
        <f t="shared" si="1"/>
        <v>0</v>
      </c>
      <c r="O19" s="21">
        <v>0</v>
      </c>
      <c r="P19" s="21">
        <v>0</v>
      </c>
      <c r="Q19" s="22">
        <v>0</v>
      </c>
      <c r="R19" s="21">
        <f t="shared" si="2"/>
        <v>0</v>
      </c>
      <c r="S19" s="21"/>
      <c r="T19" s="21"/>
      <c r="U19" s="21"/>
      <c r="V19" s="12" t="s">
        <v>49</v>
      </c>
    </row>
    <row r="20" spans="1:22" ht="51" x14ac:dyDescent="0.2">
      <c r="A20" s="15" t="s">
        <v>50</v>
      </c>
      <c r="B20" s="16" t="s">
        <v>51</v>
      </c>
      <c r="C20" s="16" t="s">
        <v>52</v>
      </c>
      <c r="D20" s="16" t="s">
        <v>18</v>
      </c>
      <c r="E20" s="15"/>
      <c r="F20" s="19"/>
      <c r="G20" s="17">
        <v>220000000</v>
      </c>
      <c r="H20" s="17">
        <f>H21</f>
        <v>0</v>
      </c>
      <c r="I20" s="18">
        <f>I21</f>
        <v>4500000</v>
      </c>
      <c r="J20" s="17">
        <f t="shared" si="0"/>
        <v>224500000</v>
      </c>
      <c r="K20" s="17">
        <v>850000000</v>
      </c>
      <c r="L20" s="17">
        <v>0</v>
      </c>
      <c r="M20" s="18">
        <v>0</v>
      </c>
      <c r="N20" s="17">
        <f t="shared" si="1"/>
        <v>850000000</v>
      </c>
      <c r="O20" s="17">
        <v>1305000000</v>
      </c>
      <c r="P20" s="17">
        <v>0</v>
      </c>
      <c r="Q20" s="18">
        <v>0</v>
      </c>
      <c r="R20" s="17">
        <f t="shared" si="2"/>
        <v>1305000000</v>
      </c>
      <c r="S20" s="21"/>
      <c r="T20" s="21"/>
      <c r="U20" s="21"/>
      <c r="V20" s="12"/>
    </row>
    <row r="21" spans="1:22" ht="25.5" x14ac:dyDescent="0.2">
      <c r="A21" s="19" t="s">
        <v>53</v>
      </c>
      <c r="B21" s="20"/>
      <c r="C21" s="20"/>
      <c r="D21" s="20" t="s">
        <v>54</v>
      </c>
      <c r="E21" s="19" t="s">
        <v>27</v>
      </c>
      <c r="F21" s="19" t="s">
        <v>48</v>
      </c>
      <c r="G21" s="21">
        <v>0</v>
      </c>
      <c r="H21" s="21">
        <v>0</v>
      </c>
      <c r="I21" s="22">
        <v>4500000</v>
      </c>
      <c r="J21" s="21">
        <f t="shared" si="0"/>
        <v>4500000</v>
      </c>
      <c r="K21" s="21">
        <v>0</v>
      </c>
      <c r="L21" s="21">
        <v>0</v>
      </c>
      <c r="M21" s="22">
        <v>0</v>
      </c>
      <c r="N21" s="21">
        <f t="shared" si="1"/>
        <v>0</v>
      </c>
      <c r="O21" s="21">
        <v>0</v>
      </c>
      <c r="P21" s="21">
        <v>0</v>
      </c>
      <c r="Q21" s="22">
        <v>0</v>
      </c>
      <c r="R21" s="21">
        <f t="shared" si="2"/>
        <v>0</v>
      </c>
      <c r="S21" s="21"/>
      <c r="T21" s="21"/>
      <c r="U21" s="21"/>
      <c r="V21" s="19" t="s">
        <v>55</v>
      </c>
    </row>
    <row r="22" spans="1:22" ht="12.75" x14ac:dyDescent="0.2">
      <c r="A22" s="12" t="s">
        <v>56</v>
      </c>
      <c r="B22" s="3" t="s">
        <v>18</v>
      </c>
      <c r="C22" s="3" t="s">
        <v>18</v>
      </c>
      <c r="D22" s="3" t="s">
        <v>18</v>
      </c>
      <c r="E22" s="12"/>
      <c r="F22" s="19"/>
      <c r="G22" s="13">
        <v>0</v>
      </c>
      <c r="H22" s="13">
        <v>0</v>
      </c>
      <c r="I22" s="14">
        <v>115300000</v>
      </c>
      <c r="J22" s="13">
        <f t="shared" si="0"/>
        <v>115300000</v>
      </c>
      <c r="K22" s="13">
        <v>0</v>
      </c>
      <c r="L22" s="13">
        <v>0</v>
      </c>
      <c r="M22" s="14">
        <v>0</v>
      </c>
      <c r="N22" s="13">
        <f t="shared" si="1"/>
        <v>0</v>
      </c>
      <c r="O22" s="13">
        <v>0</v>
      </c>
      <c r="P22" s="13">
        <v>0</v>
      </c>
      <c r="Q22" s="14">
        <v>0</v>
      </c>
      <c r="R22" s="13">
        <f t="shared" si="2"/>
        <v>0</v>
      </c>
      <c r="S22" s="21"/>
      <c r="T22" s="21"/>
      <c r="U22" s="21"/>
      <c r="V22" s="12"/>
    </row>
    <row r="23" spans="1:22" ht="12.75" x14ac:dyDescent="0.2">
      <c r="A23" s="15" t="s">
        <v>57</v>
      </c>
      <c r="B23" s="16" t="s">
        <v>58</v>
      </c>
      <c r="C23" s="16" t="s">
        <v>44</v>
      </c>
      <c r="D23" s="16" t="s">
        <v>18</v>
      </c>
      <c r="E23" s="15"/>
      <c r="F23" s="19"/>
      <c r="G23" s="17">
        <v>0</v>
      </c>
      <c r="H23" s="17">
        <v>0</v>
      </c>
      <c r="I23" s="18">
        <v>40611102.109999999</v>
      </c>
      <c r="J23" s="17">
        <f t="shared" si="0"/>
        <v>40611102.109999999</v>
      </c>
      <c r="K23" s="17">
        <v>0</v>
      </c>
      <c r="L23" s="17">
        <v>0</v>
      </c>
      <c r="M23" s="18">
        <v>0</v>
      </c>
      <c r="N23" s="17">
        <f t="shared" si="1"/>
        <v>0</v>
      </c>
      <c r="O23" s="17">
        <v>0</v>
      </c>
      <c r="P23" s="17">
        <v>0</v>
      </c>
      <c r="Q23" s="18">
        <v>0</v>
      </c>
      <c r="R23" s="17">
        <f t="shared" si="2"/>
        <v>0</v>
      </c>
      <c r="S23" s="21"/>
      <c r="T23" s="21"/>
      <c r="U23" s="21"/>
      <c r="V23" s="12"/>
    </row>
    <row r="24" spans="1:22" ht="38.25" x14ac:dyDescent="0.2">
      <c r="A24" s="19" t="s">
        <v>59</v>
      </c>
      <c r="B24" s="20"/>
      <c r="C24" s="20"/>
      <c r="D24" s="20" t="s">
        <v>60</v>
      </c>
      <c r="E24" s="19" t="s">
        <v>61</v>
      </c>
      <c r="F24" s="19" t="s">
        <v>62</v>
      </c>
      <c r="G24" s="21">
        <v>0</v>
      </c>
      <c r="H24" s="21">
        <v>0</v>
      </c>
      <c r="I24" s="22">
        <v>40611102.109999999</v>
      </c>
      <c r="J24" s="21">
        <f t="shared" si="0"/>
        <v>40611102.109999999</v>
      </c>
      <c r="K24" s="21">
        <v>0</v>
      </c>
      <c r="L24" s="21">
        <v>0</v>
      </c>
      <c r="M24" s="22">
        <v>0</v>
      </c>
      <c r="N24" s="21">
        <f t="shared" si="1"/>
        <v>0</v>
      </c>
      <c r="O24" s="21">
        <v>0</v>
      </c>
      <c r="P24" s="21">
        <v>0</v>
      </c>
      <c r="Q24" s="22">
        <v>0</v>
      </c>
      <c r="R24" s="21">
        <f t="shared" si="2"/>
        <v>0</v>
      </c>
      <c r="S24" s="21"/>
      <c r="T24" s="21"/>
      <c r="U24" s="21"/>
      <c r="V24" s="19" t="s">
        <v>63</v>
      </c>
    </row>
    <row r="25" spans="1:22" ht="51" x14ac:dyDescent="0.2">
      <c r="A25" s="15" t="s">
        <v>50</v>
      </c>
      <c r="B25" s="16" t="s">
        <v>64</v>
      </c>
      <c r="C25" s="16" t="s">
        <v>52</v>
      </c>
      <c r="D25" s="16" t="s">
        <v>18</v>
      </c>
      <c r="E25" s="15"/>
      <c r="F25" s="19"/>
      <c r="G25" s="17">
        <v>0</v>
      </c>
      <c r="H25" s="17">
        <v>0</v>
      </c>
      <c r="I25" s="18">
        <v>35300000</v>
      </c>
      <c r="J25" s="17">
        <f t="shared" si="0"/>
        <v>35300000</v>
      </c>
      <c r="K25" s="17">
        <v>0</v>
      </c>
      <c r="L25" s="17">
        <v>0</v>
      </c>
      <c r="M25" s="18">
        <v>0</v>
      </c>
      <c r="N25" s="17">
        <f t="shared" si="1"/>
        <v>0</v>
      </c>
      <c r="O25" s="17">
        <v>0</v>
      </c>
      <c r="P25" s="17">
        <v>0</v>
      </c>
      <c r="Q25" s="18">
        <v>0</v>
      </c>
      <c r="R25" s="17">
        <f t="shared" si="2"/>
        <v>0</v>
      </c>
      <c r="S25" s="21"/>
      <c r="T25" s="21"/>
      <c r="U25" s="21"/>
      <c r="V25" s="12"/>
    </row>
    <row r="26" spans="1:22" ht="38.25" x14ac:dyDescent="0.2">
      <c r="A26" s="19" t="s">
        <v>65</v>
      </c>
      <c r="B26" s="20"/>
      <c r="C26" s="20"/>
      <c r="D26" s="20" t="s">
        <v>66</v>
      </c>
      <c r="E26" s="19" t="s">
        <v>27</v>
      </c>
      <c r="F26" s="19" t="s">
        <v>62</v>
      </c>
      <c r="G26" s="21">
        <v>0</v>
      </c>
      <c r="H26" s="21">
        <v>0</v>
      </c>
      <c r="I26" s="22">
        <v>35300000</v>
      </c>
      <c r="J26" s="21">
        <f t="shared" si="0"/>
        <v>35300000</v>
      </c>
      <c r="K26" s="21">
        <v>0</v>
      </c>
      <c r="L26" s="21">
        <v>0</v>
      </c>
      <c r="M26" s="22">
        <v>0</v>
      </c>
      <c r="N26" s="21">
        <f t="shared" si="1"/>
        <v>0</v>
      </c>
      <c r="O26" s="21">
        <v>0</v>
      </c>
      <c r="P26" s="21">
        <v>0</v>
      </c>
      <c r="Q26" s="22">
        <v>0</v>
      </c>
      <c r="R26" s="21">
        <f t="shared" si="2"/>
        <v>0</v>
      </c>
      <c r="S26" s="21"/>
      <c r="T26" s="21"/>
      <c r="U26" s="21"/>
      <c r="V26" s="19" t="s">
        <v>63</v>
      </c>
    </row>
    <row r="27" spans="1:22" ht="38.25" x14ac:dyDescent="0.2">
      <c r="A27" s="15" t="s">
        <v>67</v>
      </c>
      <c r="B27" s="16" t="s">
        <v>68</v>
      </c>
      <c r="C27" s="16" t="s">
        <v>44</v>
      </c>
      <c r="D27" s="16" t="s">
        <v>18</v>
      </c>
      <c r="E27" s="15"/>
      <c r="F27" s="19"/>
      <c r="G27" s="17">
        <v>0</v>
      </c>
      <c r="H27" s="17">
        <v>0</v>
      </c>
      <c r="I27" s="18">
        <v>39388897.890000001</v>
      </c>
      <c r="J27" s="17">
        <f t="shared" si="0"/>
        <v>39388897.890000001</v>
      </c>
      <c r="K27" s="17">
        <v>0</v>
      </c>
      <c r="L27" s="17">
        <v>0</v>
      </c>
      <c r="M27" s="18">
        <v>0</v>
      </c>
      <c r="N27" s="17">
        <f t="shared" si="1"/>
        <v>0</v>
      </c>
      <c r="O27" s="17">
        <v>0</v>
      </c>
      <c r="P27" s="17">
        <v>0</v>
      </c>
      <c r="Q27" s="18">
        <v>0</v>
      </c>
      <c r="R27" s="17">
        <f t="shared" si="2"/>
        <v>0</v>
      </c>
      <c r="S27" s="21"/>
      <c r="T27" s="21"/>
      <c r="U27" s="21"/>
      <c r="V27" s="12"/>
    </row>
    <row r="28" spans="1:22" ht="38.25" x14ac:dyDescent="0.2">
      <c r="A28" s="19" t="s">
        <v>69</v>
      </c>
      <c r="B28" s="20"/>
      <c r="C28" s="20"/>
      <c r="D28" s="20" t="s">
        <v>70</v>
      </c>
      <c r="E28" s="19" t="s">
        <v>37</v>
      </c>
      <c r="F28" s="19" t="s">
        <v>62</v>
      </c>
      <c r="G28" s="21">
        <v>0</v>
      </c>
      <c r="H28" s="21">
        <v>0</v>
      </c>
      <c r="I28" s="22">
        <v>12194448.939999999</v>
      </c>
      <c r="J28" s="21">
        <f t="shared" si="0"/>
        <v>12194448.939999999</v>
      </c>
      <c r="K28" s="21">
        <v>0</v>
      </c>
      <c r="L28" s="21">
        <v>0</v>
      </c>
      <c r="M28" s="22">
        <v>0</v>
      </c>
      <c r="N28" s="21">
        <f t="shared" si="1"/>
        <v>0</v>
      </c>
      <c r="O28" s="21">
        <v>0</v>
      </c>
      <c r="P28" s="21">
        <v>0</v>
      </c>
      <c r="Q28" s="22">
        <v>0</v>
      </c>
      <c r="R28" s="21">
        <f t="shared" si="2"/>
        <v>0</v>
      </c>
      <c r="S28" s="21"/>
      <c r="T28" s="21"/>
      <c r="U28" s="21"/>
      <c r="V28" s="19" t="s">
        <v>63</v>
      </c>
    </row>
    <row r="29" spans="1:22" ht="38.25" x14ac:dyDescent="0.2">
      <c r="A29" s="19" t="s">
        <v>71</v>
      </c>
      <c r="B29" s="20"/>
      <c r="C29" s="20"/>
      <c r="D29" s="20" t="s">
        <v>72</v>
      </c>
      <c r="E29" s="19" t="s">
        <v>37</v>
      </c>
      <c r="F29" s="19" t="s">
        <v>62</v>
      </c>
      <c r="G29" s="21">
        <v>0</v>
      </c>
      <c r="H29" s="21">
        <v>0</v>
      </c>
      <c r="I29" s="22">
        <v>12194448.949999999</v>
      </c>
      <c r="J29" s="21">
        <f t="shared" si="0"/>
        <v>12194448.949999999</v>
      </c>
      <c r="K29" s="21">
        <v>0</v>
      </c>
      <c r="L29" s="21">
        <v>0</v>
      </c>
      <c r="M29" s="22">
        <v>0</v>
      </c>
      <c r="N29" s="21">
        <f t="shared" si="1"/>
        <v>0</v>
      </c>
      <c r="O29" s="21">
        <v>0</v>
      </c>
      <c r="P29" s="21">
        <v>0</v>
      </c>
      <c r="Q29" s="22">
        <v>0</v>
      </c>
      <c r="R29" s="21">
        <f t="shared" si="2"/>
        <v>0</v>
      </c>
      <c r="S29" s="21"/>
      <c r="T29" s="21"/>
      <c r="U29" s="21"/>
      <c r="V29" s="19" t="s">
        <v>63</v>
      </c>
    </row>
    <row r="30" spans="1:22" ht="38.25" x14ac:dyDescent="0.2">
      <c r="A30" s="19" t="s">
        <v>73</v>
      </c>
      <c r="B30" s="20"/>
      <c r="C30" s="20"/>
      <c r="D30" s="20" t="s">
        <v>74</v>
      </c>
      <c r="E30" s="19" t="s">
        <v>75</v>
      </c>
      <c r="F30" s="19" t="s">
        <v>62</v>
      </c>
      <c r="G30" s="21">
        <v>0</v>
      </c>
      <c r="H30" s="21">
        <v>0</v>
      </c>
      <c r="I30" s="22">
        <v>10000000</v>
      </c>
      <c r="J30" s="21">
        <f t="shared" si="0"/>
        <v>10000000</v>
      </c>
      <c r="K30" s="21">
        <v>0</v>
      </c>
      <c r="L30" s="21">
        <v>0</v>
      </c>
      <c r="M30" s="22">
        <v>0</v>
      </c>
      <c r="N30" s="21">
        <f t="shared" si="1"/>
        <v>0</v>
      </c>
      <c r="O30" s="21">
        <v>0</v>
      </c>
      <c r="P30" s="21">
        <v>0</v>
      </c>
      <c r="Q30" s="22">
        <v>0</v>
      </c>
      <c r="R30" s="21">
        <f t="shared" si="2"/>
        <v>0</v>
      </c>
      <c r="S30" s="21"/>
      <c r="T30" s="21"/>
      <c r="U30" s="21"/>
      <c r="V30" s="19" t="s">
        <v>63</v>
      </c>
    </row>
    <row r="31" spans="1:22" ht="38.25" x14ac:dyDescent="0.2">
      <c r="A31" s="19" t="s">
        <v>76</v>
      </c>
      <c r="B31" s="20"/>
      <c r="C31" s="20"/>
      <c r="D31" s="20" t="s">
        <v>77</v>
      </c>
      <c r="E31" s="19" t="s">
        <v>78</v>
      </c>
      <c r="F31" s="19" t="s">
        <v>62</v>
      </c>
      <c r="G31" s="21">
        <v>0</v>
      </c>
      <c r="H31" s="21">
        <v>0</v>
      </c>
      <c r="I31" s="22">
        <v>5000000</v>
      </c>
      <c r="J31" s="21">
        <f t="shared" si="0"/>
        <v>5000000</v>
      </c>
      <c r="K31" s="21">
        <v>0</v>
      </c>
      <c r="L31" s="21">
        <v>0</v>
      </c>
      <c r="M31" s="22">
        <v>0</v>
      </c>
      <c r="N31" s="21">
        <f t="shared" si="1"/>
        <v>0</v>
      </c>
      <c r="O31" s="21">
        <v>0</v>
      </c>
      <c r="P31" s="21">
        <v>0</v>
      </c>
      <c r="Q31" s="22">
        <v>0</v>
      </c>
      <c r="R31" s="21">
        <f t="shared" si="2"/>
        <v>0</v>
      </c>
      <c r="S31" s="21"/>
      <c r="T31" s="21"/>
      <c r="U31" s="21"/>
      <c r="V31" s="19" t="s">
        <v>63</v>
      </c>
    </row>
    <row r="32" spans="1:22" ht="25.5" x14ac:dyDescent="0.2">
      <c r="A32" s="12" t="s">
        <v>79</v>
      </c>
      <c r="B32" s="3" t="s">
        <v>18</v>
      </c>
      <c r="C32" s="3" t="s">
        <v>18</v>
      </c>
      <c r="D32" s="3" t="s">
        <v>18</v>
      </c>
      <c r="E32" s="12"/>
      <c r="F32" s="19"/>
      <c r="G32" s="13">
        <v>191567015.06</v>
      </c>
      <c r="H32" s="13">
        <f>H38+H40</f>
        <v>46818800</v>
      </c>
      <c r="I32" s="14">
        <f>I38+I33+I35+I40</f>
        <v>-243798.4299999997</v>
      </c>
      <c r="J32" s="13">
        <f t="shared" si="0"/>
        <v>191323216.63</v>
      </c>
      <c r="K32" s="13">
        <v>639264869.05999994</v>
      </c>
      <c r="L32" s="13">
        <v>0</v>
      </c>
      <c r="M32" s="14">
        <f>M33+M35+M38+M40</f>
        <v>0</v>
      </c>
      <c r="N32" s="13">
        <f t="shared" si="1"/>
        <v>639264869.05999994</v>
      </c>
      <c r="O32" s="13">
        <v>32106462.5</v>
      </c>
      <c r="P32" s="13">
        <v>0</v>
      </c>
      <c r="Q32" s="14">
        <v>0</v>
      </c>
      <c r="R32" s="13">
        <f t="shared" si="2"/>
        <v>32106462.5</v>
      </c>
      <c r="S32" s="13"/>
      <c r="T32" s="13"/>
      <c r="U32" s="13"/>
      <c r="V32" s="19"/>
    </row>
    <row r="33" spans="1:22" ht="25.5" x14ac:dyDescent="0.2">
      <c r="A33" s="15" t="s">
        <v>80</v>
      </c>
      <c r="B33" s="16" t="s">
        <v>81</v>
      </c>
      <c r="C33" s="16" t="s">
        <v>44</v>
      </c>
      <c r="D33" s="16" t="s">
        <v>18</v>
      </c>
      <c r="E33" s="15"/>
      <c r="F33" s="19"/>
      <c r="G33" s="17">
        <v>34512335</v>
      </c>
      <c r="H33" s="17">
        <v>0</v>
      </c>
      <c r="I33" s="18">
        <v>-5365529.88</v>
      </c>
      <c r="J33" s="17">
        <f t="shared" si="0"/>
        <v>29146805.120000001</v>
      </c>
      <c r="K33" s="17">
        <v>0</v>
      </c>
      <c r="L33" s="17">
        <v>0</v>
      </c>
      <c r="M33" s="18">
        <v>0</v>
      </c>
      <c r="N33" s="17">
        <f t="shared" si="1"/>
        <v>0</v>
      </c>
      <c r="O33" s="17">
        <v>0</v>
      </c>
      <c r="P33" s="17">
        <v>0</v>
      </c>
      <c r="Q33" s="18">
        <v>0</v>
      </c>
      <c r="R33" s="17">
        <v>0</v>
      </c>
      <c r="S33" s="13"/>
      <c r="T33" s="13"/>
      <c r="U33" s="13"/>
      <c r="V33" s="19"/>
    </row>
    <row r="34" spans="1:22" ht="38.25" x14ac:dyDescent="0.2">
      <c r="A34" s="19" t="s">
        <v>82</v>
      </c>
      <c r="B34" s="20"/>
      <c r="C34" s="20"/>
      <c r="D34" s="20" t="s">
        <v>83</v>
      </c>
      <c r="E34" s="19" t="s">
        <v>84</v>
      </c>
      <c r="F34" s="19"/>
      <c r="G34" s="21">
        <v>34512335</v>
      </c>
      <c r="H34" s="21">
        <v>0</v>
      </c>
      <c r="I34" s="22">
        <v>-5365529.88</v>
      </c>
      <c r="J34" s="21">
        <f t="shared" si="0"/>
        <v>29146805.120000001</v>
      </c>
      <c r="K34" s="21">
        <v>0</v>
      </c>
      <c r="L34" s="21">
        <v>0</v>
      </c>
      <c r="M34" s="22">
        <v>0</v>
      </c>
      <c r="N34" s="21">
        <f t="shared" si="1"/>
        <v>0</v>
      </c>
      <c r="O34" s="21">
        <v>0</v>
      </c>
      <c r="P34" s="21">
        <v>0</v>
      </c>
      <c r="Q34" s="22">
        <v>0</v>
      </c>
      <c r="R34" s="21">
        <v>0</v>
      </c>
      <c r="S34" s="13"/>
      <c r="T34" s="13"/>
      <c r="U34" s="13"/>
      <c r="V34" s="19" t="s">
        <v>85</v>
      </c>
    </row>
    <row r="35" spans="1:22" ht="38.25" x14ac:dyDescent="0.2">
      <c r="A35" s="15" t="s">
        <v>86</v>
      </c>
      <c r="B35" s="16" t="s">
        <v>87</v>
      </c>
      <c r="C35" s="16" t="s">
        <v>52</v>
      </c>
      <c r="D35" s="16" t="s">
        <v>18</v>
      </c>
      <c r="E35" s="15"/>
      <c r="F35" s="19"/>
      <c r="G35" s="17">
        <v>87614780.060000002</v>
      </c>
      <c r="H35" s="17">
        <v>0</v>
      </c>
      <c r="I35" s="18">
        <f>I36+I37</f>
        <v>-16697068.550000001</v>
      </c>
      <c r="J35" s="17">
        <f t="shared" si="0"/>
        <v>70917711.510000005</v>
      </c>
      <c r="K35" s="17">
        <v>144801779.06</v>
      </c>
      <c r="L35" s="17">
        <v>0</v>
      </c>
      <c r="M35" s="18">
        <v>0</v>
      </c>
      <c r="N35" s="17">
        <f t="shared" si="1"/>
        <v>144801779.06</v>
      </c>
      <c r="O35" s="17">
        <v>0</v>
      </c>
      <c r="P35" s="17">
        <v>0</v>
      </c>
      <c r="Q35" s="18">
        <v>0</v>
      </c>
      <c r="R35" s="17">
        <v>0</v>
      </c>
      <c r="S35" s="13"/>
      <c r="T35" s="13"/>
      <c r="U35" s="13"/>
      <c r="V35" s="19"/>
    </row>
    <row r="36" spans="1:22" ht="25.5" x14ac:dyDescent="0.2">
      <c r="A36" s="19" t="s">
        <v>88</v>
      </c>
      <c r="B36" s="20"/>
      <c r="C36" s="20"/>
      <c r="D36" s="20" t="s">
        <v>89</v>
      </c>
      <c r="E36" s="19" t="s">
        <v>27</v>
      </c>
      <c r="F36" s="19" t="s">
        <v>48</v>
      </c>
      <c r="G36" s="21">
        <v>0</v>
      </c>
      <c r="H36" s="21">
        <v>0</v>
      </c>
      <c r="I36" s="22">
        <v>5183107.7300000004</v>
      </c>
      <c r="J36" s="21">
        <f t="shared" si="0"/>
        <v>5183107.7300000004</v>
      </c>
      <c r="K36" s="21">
        <v>0</v>
      </c>
      <c r="L36" s="21">
        <v>0</v>
      </c>
      <c r="M36" s="22">
        <v>0</v>
      </c>
      <c r="N36" s="21">
        <v>0</v>
      </c>
      <c r="O36" s="21">
        <v>0</v>
      </c>
      <c r="P36" s="21">
        <v>0</v>
      </c>
      <c r="Q36" s="22">
        <v>0</v>
      </c>
      <c r="R36" s="21">
        <v>0</v>
      </c>
      <c r="S36" s="21"/>
      <c r="T36" s="21"/>
      <c r="U36" s="21"/>
      <c r="V36" s="19" t="s">
        <v>85</v>
      </c>
    </row>
    <row r="37" spans="1:22" ht="38.25" x14ac:dyDescent="0.2">
      <c r="A37" s="19" t="s">
        <v>90</v>
      </c>
      <c r="B37" s="20"/>
      <c r="C37" s="20"/>
      <c r="D37" s="20" t="s">
        <v>91</v>
      </c>
      <c r="E37" s="19" t="s">
        <v>27</v>
      </c>
      <c r="F37" s="19"/>
      <c r="G37" s="21">
        <v>87614780.060000002</v>
      </c>
      <c r="H37" s="21">
        <v>0</v>
      </c>
      <c r="I37" s="22">
        <v>-21880176.280000001</v>
      </c>
      <c r="J37" s="21">
        <f t="shared" si="0"/>
        <v>65734603.780000001</v>
      </c>
      <c r="K37" s="21">
        <v>144801779.06</v>
      </c>
      <c r="L37" s="21">
        <v>0</v>
      </c>
      <c r="M37" s="22">
        <v>0</v>
      </c>
      <c r="N37" s="21">
        <f t="shared" ref="N37:N68" si="4">K37+M37</f>
        <v>144801779.06</v>
      </c>
      <c r="O37" s="21">
        <v>0</v>
      </c>
      <c r="P37" s="21">
        <v>0</v>
      </c>
      <c r="Q37" s="22">
        <v>0</v>
      </c>
      <c r="R37" s="21">
        <v>0</v>
      </c>
      <c r="S37" s="13"/>
      <c r="T37" s="13"/>
      <c r="U37" s="13"/>
      <c r="V37" s="19" t="s">
        <v>85</v>
      </c>
    </row>
    <row r="38" spans="1:22" ht="38.25" x14ac:dyDescent="0.2">
      <c r="A38" s="15" t="s">
        <v>92</v>
      </c>
      <c r="B38" s="16" t="s">
        <v>93</v>
      </c>
      <c r="C38" s="16" t="s">
        <v>44</v>
      </c>
      <c r="D38" s="16" t="s">
        <v>18</v>
      </c>
      <c r="E38" s="15"/>
      <c r="F38" s="19"/>
      <c r="G38" s="17">
        <v>0</v>
      </c>
      <c r="H38" s="17">
        <f>H39</f>
        <v>21818800</v>
      </c>
      <c r="I38" s="18">
        <f>I39</f>
        <v>21818800</v>
      </c>
      <c r="J38" s="17">
        <f t="shared" ref="J38:J69" si="5">G38+I38</f>
        <v>21818800</v>
      </c>
      <c r="K38" s="17">
        <v>0</v>
      </c>
      <c r="L38" s="17">
        <v>0</v>
      </c>
      <c r="M38" s="18">
        <v>0</v>
      </c>
      <c r="N38" s="17">
        <f t="shared" si="4"/>
        <v>0</v>
      </c>
      <c r="O38" s="17">
        <v>0</v>
      </c>
      <c r="P38" s="17">
        <v>0</v>
      </c>
      <c r="Q38" s="18">
        <v>0</v>
      </c>
      <c r="R38" s="17">
        <f t="shared" ref="R38:R69" si="6">O38+Q38</f>
        <v>0</v>
      </c>
      <c r="S38" s="17"/>
      <c r="T38" s="17"/>
      <c r="U38" s="17"/>
      <c r="V38" s="19"/>
    </row>
    <row r="39" spans="1:22" ht="38.25" x14ac:dyDescent="0.2">
      <c r="A39" s="19" t="s">
        <v>94</v>
      </c>
      <c r="B39" s="20"/>
      <c r="C39" s="20"/>
      <c r="D39" s="20" t="s">
        <v>95</v>
      </c>
      <c r="E39" s="19" t="s">
        <v>96</v>
      </c>
      <c r="F39" s="19" t="s">
        <v>62</v>
      </c>
      <c r="G39" s="21">
        <v>0</v>
      </c>
      <c r="H39" s="21">
        <v>21818800</v>
      </c>
      <c r="I39" s="22">
        <f>H39</f>
        <v>21818800</v>
      </c>
      <c r="J39" s="21">
        <f t="shared" si="5"/>
        <v>21818800</v>
      </c>
      <c r="K39" s="21">
        <v>0</v>
      </c>
      <c r="L39" s="21">
        <v>0</v>
      </c>
      <c r="M39" s="22">
        <v>0</v>
      </c>
      <c r="N39" s="21">
        <f t="shared" si="4"/>
        <v>0</v>
      </c>
      <c r="O39" s="21">
        <v>0</v>
      </c>
      <c r="P39" s="21">
        <v>0</v>
      </c>
      <c r="Q39" s="22">
        <v>0</v>
      </c>
      <c r="R39" s="21">
        <f t="shared" si="6"/>
        <v>0</v>
      </c>
      <c r="S39" s="21"/>
      <c r="T39" s="21"/>
      <c r="U39" s="21"/>
      <c r="V39" s="12" t="s">
        <v>97</v>
      </c>
    </row>
    <row r="40" spans="1:22" ht="38.25" x14ac:dyDescent="0.2">
      <c r="A40" s="15" t="s">
        <v>98</v>
      </c>
      <c r="B40" s="16" t="s">
        <v>99</v>
      </c>
      <c r="C40" s="16" t="s">
        <v>52</v>
      </c>
      <c r="D40" s="16" t="s">
        <v>18</v>
      </c>
      <c r="E40" s="15"/>
      <c r="F40" s="19"/>
      <c r="G40" s="17">
        <v>0</v>
      </c>
      <c r="H40" s="17">
        <f>H41</f>
        <v>25000000</v>
      </c>
      <c r="I40" s="18">
        <f>I41</f>
        <v>0</v>
      </c>
      <c r="J40" s="17">
        <f t="shared" si="5"/>
        <v>0</v>
      </c>
      <c r="K40" s="17">
        <v>0</v>
      </c>
      <c r="L40" s="17">
        <v>0</v>
      </c>
      <c r="M40" s="18">
        <v>0</v>
      </c>
      <c r="N40" s="17">
        <f t="shared" si="4"/>
        <v>0</v>
      </c>
      <c r="O40" s="17">
        <v>0</v>
      </c>
      <c r="P40" s="17">
        <v>0</v>
      </c>
      <c r="Q40" s="18">
        <v>0</v>
      </c>
      <c r="R40" s="17">
        <f t="shared" si="6"/>
        <v>0</v>
      </c>
      <c r="S40" s="17"/>
      <c r="T40" s="17"/>
      <c r="U40" s="17"/>
      <c r="V40" s="19"/>
    </row>
    <row r="41" spans="1:22" ht="63.75" x14ac:dyDescent="0.2">
      <c r="A41" s="19" t="s">
        <v>100</v>
      </c>
      <c r="B41" s="20"/>
      <c r="C41" s="20"/>
      <c r="D41" s="20" t="s">
        <v>101</v>
      </c>
      <c r="E41" s="19" t="s">
        <v>27</v>
      </c>
      <c r="F41" s="19" t="s">
        <v>62</v>
      </c>
      <c r="G41" s="21">
        <v>0</v>
      </c>
      <c r="H41" s="21">
        <v>25000000</v>
      </c>
      <c r="I41" s="22">
        <v>0</v>
      </c>
      <c r="J41" s="21">
        <f t="shared" si="5"/>
        <v>0</v>
      </c>
      <c r="K41" s="21">
        <v>0</v>
      </c>
      <c r="L41" s="21">
        <v>0</v>
      </c>
      <c r="M41" s="22">
        <v>0</v>
      </c>
      <c r="N41" s="21">
        <f t="shared" si="4"/>
        <v>0</v>
      </c>
      <c r="O41" s="21">
        <v>0</v>
      </c>
      <c r="P41" s="21">
        <v>0</v>
      </c>
      <c r="Q41" s="22">
        <v>0</v>
      </c>
      <c r="R41" s="21">
        <f t="shared" si="6"/>
        <v>0</v>
      </c>
      <c r="S41" s="21">
        <v>335000000</v>
      </c>
      <c r="T41" s="21">
        <v>335000000</v>
      </c>
      <c r="U41" s="21"/>
      <c r="V41" s="12" t="s">
        <v>102</v>
      </c>
    </row>
    <row r="42" spans="1:22" ht="12.75" x14ac:dyDescent="0.2">
      <c r="A42" s="9" t="s">
        <v>103</v>
      </c>
      <c r="B42" s="10" t="s">
        <v>18</v>
      </c>
      <c r="C42" s="10" t="s">
        <v>18</v>
      </c>
      <c r="D42" s="10" t="s">
        <v>18</v>
      </c>
      <c r="E42" s="9"/>
      <c r="F42" s="9"/>
      <c r="G42" s="11">
        <v>1600000000</v>
      </c>
      <c r="H42" s="11">
        <f t="shared" ref="H42:I44" si="7">H43</f>
        <v>112825230.03</v>
      </c>
      <c r="I42" s="11">
        <f t="shared" si="7"/>
        <v>0</v>
      </c>
      <c r="J42" s="11">
        <f t="shared" si="5"/>
        <v>1600000000</v>
      </c>
      <c r="K42" s="11">
        <v>1600000000</v>
      </c>
      <c r="L42" s="11">
        <v>0</v>
      </c>
      <c r="M42" s="11">
        <v>0</v>
      </c>
      <c r="N42" s="11">
        <f t="shared" si="4"/>
        <v>1600000000</v>
      </c>
      <c r="O42" s="11">
        <v>0</v>
      </c>
      <c r="P42" s="11">
        <v>0</v>
      </c>
      <c r="Q42" s="11">
        <v>0</v>
      </c>
      <c r="R42" s="11">
        <f t="shared" si="6"/>
        <v>0</v>
      </c>
      <c r="S42" s="11">
        <f>S45</f>
        <v>0</v>
      </c>
      <c r="T42" s="11">
        <f>T45</f>
        <v>0</v>
      </c>
      <c r="U42" s="11">
        <f>U45</f>
        <v>0</v>
      </c>
      <c r="V42" s="9"/>
    </row>
    <row r="43" spans="1:22" ht="25.5" x14ac:dyDescent="0.2">
      <c r="A43" s="12" t="s">
        <v>79</v>
      </c>
      <c r="B43" s="3" t="s">
        <v>18</v>
      </c>
      <c r="C43" s="3" t="s">
        <v>18</v>
      </c>
      <c r="D43" s="3" t="s">
        <v>18</v>
      </c>
      <c r="E43" s="12"/>
      <c r="F43" s="12"/>
      <c r="G43" s="13">
        <v>1600000000</v>
      </c>
      <c r="H43" s="13">
        <f t="shared" si="7"/>
        <v>112825230.03</v>
      </c>
      <c r="I43" s="14">
        <f t="shared" si="7"/>
        <v>0</v>
      </c>
      <c r="J43" s="13">
        <f t="shared" si="5"/>
        <v>1600000000</v>
      </c>
      <c r="K43" s="13">
        <v>1600000000</v>
      </c>
      <c r="L43" s="13">
        <v>0</v>
      </c>
      <c r="M43" s="14">
        <v>0</v>
      </c>
      <c r="N43" s="13">
        <f t="shared" si="4"/>
        <v>1600000000</v>
      </c>
      <c r="O43" s="13">
        <v>0</v>
      </c>
      <c r="P43" s="13">
        <v>0</v>
      </c>
      <c r="Q43" s="14">
        <v>0</v>
      </c>
      <c r="R43" s="13">
        <f t="shared" si="6"/>
        <v>0</v>
      </c>
      <c r="S43" s="13"/>
      <c r="T43" s="13"/>
      <c r="U43" s="13"/>
      <c r="V43" s="12"/>
    </row>
    <row r="44" spans="1:22" ht="25.5" x14ac:dyDescent="0.2">
      <c r="A44" s="15" t="s">
        <v>104</v>
      </c>
      <c r="B44" s="16" t="s">
        <v>105</v>
      </c>
      <c r="C44" s="16" t="s">
        <v>44</v>
      </c>
      <c r="D44" s="16" t="s">
        <v>18</v>
      </c>
      <c r="E44" s="15"/>
      <c r="F44" s="15"/>
      <c r="G44" s="17">
        <v>0</v>
      </c>
      <c r="H44" s="17">
        <f t="shared" si="7"/>
        <v>112825230.03</v>
      </c>
      <c r="I44" s="18">
        <f t="shared" si="7"/>
        <v>0</v>
      </c>
      <c r="J44" s="17">
        <f t="shared" si="5"/>
        <v>0</v>
      </c>
      <c r="K44" s="17">
        <v>0</v>
      </c>
      <c r="L44" s="17">
        <v>0</v>
      </c>
      <c r="M44" s="18">
        <v>0</v>
      </c>
      <c r="N44" s="17">
        <f t="shared" si="4"/>
        <v>0</v>
      </c>
      <c r="O44" s="17">
        <v>0</v>
      </c>
      <c r="P44" s="17">
        <v>0</v>
      </c>
      <c r="Q44" s="18">
        <v>0</v>
      </c>
      <c r="R44" s="17">
        <f t="shared" si="6"/>
        <v>0</v>
      </c>
      <c r="S44" s="17"/>
      <c r="T44" s="17"/>
      <c r="U44" s="17"/>
      <c r="V44" s="15"/>
    </row>
    <row r="45" spans="1:22" ht="38.25" x14ac:dyDescent="0.2">
      <c r="A45" s="19" t="s">
        <v>106</v>
      </c>
      <c r="B45" s="20"/>
      <c r="C45" s="20"/>
      <c r="D45" s="20" t="s">
        <v>107</v>
      </c>
      <c r="E45" s="19" t="s">
        <v>37</v>
      </c>
      <c r="F45" s="19" t="s">
        <v>48</v>
      </c>
      <c r="G45" s="21">
        <v>0</v>
      </c>
      <c r="H45" s="21">
        <v>112825230.03</v>
      </c>
      <c r="I45" s="22">
        <v>0</v>
      </c>
      <c r="J45" s="21">
        <f t="shared" si="5"/>
        <v>0</v>
      </c>
      <c r="K45" s="21">
        <v>0</v>
      </c>
      <c r="L45" s="21">
        <v>0</v>
      </c>
      <c r="M45" s="22">
        <v>0</v>
      </c>
      <c r="N45" s="21">
        <f t="shared" si="4"/>
        <v>0</v>
      </c>
      <c r="O45" s="21">
        <v>0</v>
      </c>
      <c r="P45" s="21">
        <v>0</v>
      </c>
      <c r="Q45" s="22">
        <v>0</v>
      </c>
      <c r="R45" s="21">
        <f t="shared" si="6"/>
        <v>0</v>
      </c>
      <c r="S45" s="21"/>
      <c r="T45" s="21"/>
      <c r="U45" s="21"/>
      <c r="V45" s="19" t="s">
        <v>108</v>
      </c>
    </row>
    <row r="46" spans="1:22" ht="12.75" x14ac:dyDescent="0.2">
      <c r="A46" s="9" t="s">
        <v>109</v>
      </c>
      <c r="B46" s="10" t="s">
        <v>18</v>
      </c>
      <c r="C46" s="10" t="s">
        <v>18</v>
      </c>
      <c r="D46" s="10" t="s">
        <v>18</v>
      </c>
      <c r="E46" s="9"/>
      <c r="F46" s="9"/>
      <c r="G46" s="11">
        <v>3572100675.5900002</v>
      </c>
      <c r="H46" s="11">
        <f>H47+H50</f>
        <v>2726954717.1300001</v>
      </c>
      <c r="I46" s="11">
        <f>I47+I50</f>
        <v>64290870.109999999</v>
      </c>
      <c r="J46" s="11">
        <f t="shared" si="5"/>
        <v>3636391545.7000003</v>
      </c>
      <c r="K46" s="11">
        <v>3177400689.2399998</v>
      </c>
      <c r="L46" s="11">
        <v>2267552453.7800002</v>
      </c>
      <c r="M46" s="11">
        <f>M47+M50</f>
        <v>0</v>
      </c>
      <c r="N46" s="11">
        <f t="shared" si="4"/>
        <v>3177400689.2399998</v>
      </c>
      <c r="O46" s="11">
        <v>17342459894.509998</v>
      </c>
      <c r="P46" s="11">
        <v>1983290000</v>
      </c>
      <c r="Q46" s="11">
        <f>Q47+Q50</f>
        <v>0</v>
      </c>
      <c r="R46" s="11">
        <f t="shared" si="6"/>
        <v>17342459894.509998</v>
      </c>
      <c r="S46" s="11">
        <f>S49+S54+S61+S63+S65+S66+S67+S68+S69+S71+S76+S80+S81+S82+S84+S85</f>
        <v>8428039741.3900003</v>
      </c>
      <c r="T46" s="11">
        <f>T49+T54+T61+T63+T65+T66+T67+T68+T69+T71+T76+T80+T81+T82+T84+T85</f>
        <v>8647156358.7000008</v>
      </c>
      <c r="U46" s="11">
        <f>U49+U54+U61+U63+U65+U66+U67+U68+U69+U71+U76+U80+U81+U82+U84+U85</f>
        <v>4088341830</v>
      </c>
      <c r="V46" s="9"/>
    </row>
    <row r="47" spans="1:22" ht="12.75" x14ac:dyDescent="0.2">
      <c r="A47" s="12" t="s">
        <v>21</v>
      </c>
      <c r="B47" s="3" t="s">
        <v>18</v>
      </c>
      <c r="C47" s="3" t="s">
        <v>18</v>
      </c>
      <c r="D47" s="3" t="s">
        <v>18</v>
      </c>
      <c r="E47" s="12"/>
      <c r="F47" s="12"/>
      <c r="G47" s="13">
        <v>0</v>
      </c>
      <c r="H47" s="13">
        <f>H48</f>
        <v>3724694.46</v>
      </c>
      <c r="I47" s="14">
        <f>I48</f>
        <v>0</v>
      </c>
      <c r="J47" s="13">
        <f t="shared" si="5"/>
        <v>0</v>
      </c>
      <c r="K47" s="13">
        <v>0</v>
      </c>
      <c r="L47" s="13">
        <v>0</v>
      </c>
      <c r="M47" s="14">
        <f>M48</f>
        <v>0</v>
      </c>
      <c r="N47" s="13">
        <f t="shared" si="4"/>
        <v>0</v>
      </c>
      <c r="O47" s="13">
        <v>0</v>
      </c>
      <c r="P47" s="13">
        <v>0</v>
      </c>
      <c r="Q47" s="14">
        <f>Q48</f>
        <v>0</v>
      </c>
      <c r="R47" s="13">
        <f t="shared" si="6"/>
        <v>0</v>
      </c>
      <c r="S47" s="13"/>
      <c r="T47" s="13"/>
      <c r="U47" s="13"/>
      <c r="V47" s="12"/>
    </row>
    <row r="48" spans="1:22" ht="38.25" x14ac:dyDescent="0.2">
      <c r="A48" s="15" t="s">
        <v>110</v>
      </c>
      <c r="B48" s="16" t="s">
        <v>111</v>
      </c>
      <c r="C48" s="16" t="s">
        <v>112</v>
      </c>
      <c r="D48" s="16" t="s">
        <v>18</v>
      </c>
      <c r="E48" s="15"/>
      <c r="F48" s="15"/>
      <c r="G48" s="17">
        <v>0</v>
      </c>
      <c r="H48" s="17">
        <f>H49</f>
        <v>3724694.46</v>
      </c>
      <c r="I48" s="18">
        <f>I49</f>
        <v>0</v>
      </c>
      <c r="J48" s="17">
        <f t="shared" si="5"/>
        <v>0</v>
      </c>
      <c r="K48" s="17">
        <v>0</v>
      </c>
      <c r="L48" s="17">
        <v>0</v>
      </c>
      <c r="M48" s="18">
        <f>M49</f>
        <v>0</v>
      </c>
      <c r="N48" s="17">
        <f t="shared" si="4"/>
        <v>0</v>
      </c>
      <c r="O48" s="17">
        <v>0</v>
      </c>
      <c r="P48" s="17">
        <v>0</v>
      </c>
      <c r="Q48" s="18">
        <f>Q49</f>
        <v>0</v>
      </c>
      <c r="R48" s="17">
        <f t="shared" si="6"/>
        <v>0</v>
      </c>
      <c r="S48" s="17"/>
      <c r="T48" s="17"/>
      <c r="U48" s="17"/>
      <c r="V48" s="15"/>
    </row>
    <row r="49" spans="1:22" ht="38.25" x14ac:dyDescent="0.2">
      <c r="A49" s="19" t="s">
        <v>113</v>
      </c>
      <c r="B49" s="20"/>
      <c r="C49" s="20"/>
      <c r="D49" s="20" t="s">
        <v>114</v>
      </c>
      <c r="E49" s="19" t="s">
        <v>27</v>
      </c>
      <c r="F49" s="19" t="s">
        <v>62</v>
      </c>
      <c r="G49" s="21">
        <v>0</v>
      </c>
      <c r="H49" s="21">
        <v>3724694.46</v>
      </c>
      <c r="I49" s="22">
        <v>0</v>
      </c>
      <c r="J49" s="21">
        <f t="shared" si="5"/>
        <v>0</v>
      </c>
      <c r="K49" s="21">
        <v>0</v>
      </c>
      <c r="L49" s="21">
        <v>0</v>
      </c>
      <c r="M49" s="22">
        <v>0</v>
      </c>
      <c r="N49" s="21">
        <f t="shared" si="4"/>
        <v>0</v>
      </c>
      <c r="O49" s="21">
        <v>0</v>
      </c>
      <c r="P49" s="21">
        <v>0</v>
      </c>
      <c r="Q49" s="22">
        <v>0</v>
      </c>
      <c r="R49" s="21">
        <f t="shared" si="6"/>
        <v>0</v>
      </c>
      <c r="S49" s="21">
        <v>608794000</v>
      </c>
      <c r="T49" s="21">
        <v>608794000</v>
      </c>
      <c r="U49" s="21"/>
      <c r="V49" s="19" t="s">
        <v>115</v>
      </c>
    </row>
    <row r="50" spans="1:22" ht="12.75" x14ac:dyDescent="0.2">
      <c r="A50" s="12" t="s">
        <v>116</v>
      </c>
      <c r="B50" s="3" t="s">
        <v>18</v>
      </c>
      <c r="C50" s="3" t="s">
        <v>18</v>
      </c>
      <c r="D50" s="3" t="s">
        <v>18</v>
      </c>
      <c r="E50" s="12"/>
      <c r="F50" s="12"/>
      <c r="G50" s="13">
        <v>3572100675.5900002</v>
      </c>
      <c r="H50" s="13">
        <f>H51+H53+H55+H60+H72</f>
        <v>2723230022.6700001</v>
      </c>
      <c r="I50" s="14">
        <f>I51+I53+I55+I60+I72</f>
        <v>64290870.109999999</v>
      </c>
      <c r="J50" s="13">
        <f t="shared" si="5"/>
        <v>3636391545.7000003</v>
      </c>
      <c r="K50" s="13">
        <v>3177400689.2399998</v>
      </c>
      <c r="L50" s="13">
        <f>L51+L53+L55+L60+L72</f>
        <v>2267552453.7800002</v>
      </c>
      <c r="M50" s="14">
        <f>M51</f>
        <v>0</v>
      </c>
      <c r="N50" s="13">
        <f t="shared" si="4"/>
        <v>3177400689.2399998</v>
      </c>
      <c r="O50" s="13">
        <v>17342459894.509998</v>
      </c>
      <c r="P50" s="13">
        <f>P51+P53+P55+P60+P72</f>
        <v>1983290000</v>
      </c>
      <c r="Q50" s="14">
        <f>Q51</f>
        <v>0</v>
      </c>
      <c r="R50" s="13">
        <f t="shared" si="6"/>
        <v>17342459894.509998</v>
      </c>
      <c r="S50" s="13"/>
      <c r="T50" s="13"/>
      <c r="U50" s="13"/>
      <c r="V50" s="12"/>
    </row>
    <row r="51" spans="1:22" ht="12.75" x14ac:dyDescent="0.2">
      <c r="A51" s="15" t="s">
        <v>117</v>
      </c>
      <c r="B51" s="16" t="s">
        <v>118</v>
      </c>
      <c r="C51" s="16" t="s">
        <v>34</v>
      </c>
      <c r="D51" s="16" t="s">
        <v>18</v>
      </c>
      <c r="E51" s="15"/>
      <c r="F51" s="15"/>
      <c r="G51" s="17">
        <v>0</v>
      </c>
      <c r="H51" s="17">
        <f>H52</f>
        <v>130000000</v>
      </c>
      <c r="I51" s="18">
        <f>I52</f>
        <v>0</v>
      </c>
      <c r="J51" s="17">
        <f t="shared" si="5"/>
        <v>0</v>
      </c>
      <c r="K51" s="17">
        <v>0</v>
      </c>
      <c r="L51" s="17">
        <f>L52</f>
        <v>0</v>
      </c>
      <c r="M51" s="18">
        <f>M52</f>
        <v>0</v>
      </c>
      <c r="N51" s="17">
        <f t="shared" si="4"/>
        <v>0</v>
      </c>
      <c r="O51" s="17">
        <v>0</v>
      </c>
      <c r="P51" s="17">
        <f>P52</f>
        <v>0</v>
      </c>
      <c r="Q51" s="18">
        <f>Q52</f>
        <v>0</v>
      </c>
      <c r="R51" s="17">
        <f t="shared" si="6"/>
        <v>0</v>
      </c>
      <c r="S51" s="17"/>
      <c r="T51" s="17"/>
      <c r="U51" s="17"/>
      <c r="V51" s="15"/>
    </row>
    <row r="52" spans="1:22" ht="38.25" x14ac:dyDescent="0.2">
      <c r="A52" s="19" t="s">
        <v>117</v>
      </c>
      <c r="B52" s="20"/>
      <c r="C52" s="20"/>
      <c r="D52" s="20" t="s">
        <v>119</v>
      </c>
      <c r="E52" s="19" t="s">
        <v>27</v>
      </c>
      <c r="F52" s="19" t="s">
        <v>38</v>
      </c>
      <c r="G52" s="21">
        <v>0</v>
      </c>
      <c r="H52" s="21">
        <v>130000000</v>
      </c>
      <c r="I52" s="22">
        <v>0</v>
      </c>
      <c r="J52" s="21">
        <f t="shared" si="5"/>
        <v>0</v>
      </c>
      <c r="K52" s="21">
        <v>0</v>
      </c>
      <c r="L52" s="21">
        <v>0</v>
      </c>
      <c r="M52" s="22">
        <v>0</v>
      </c>
      <c r="N52" s="21">
        <f t="shared" si="4"/>
        <v>0</v>
      </c>
      <c r="O52" s="21">
        <v>0</v>
      </c>
      <c r="P52" s="21">
        <v>0</v>
      </c>
      <c r="Q52" s="22">
        <v>0</v>
      </c>
      <c r="R52" s="21">
        <f t="shared" si="6"/>
        <v>0</v>
      </c>
      <c r="S52" s="21"/>
      <c r="T52" s="21"/>
      <c r="U52" s="21"/>
      <c r="V52" s="19" t="s">
        <v>115</v>
      </c>
    </row>
    <row r="53" spans="1:22" ht="63.75" x14ac:dyDescent="0.2">
      <c r="A53" s="15" t="s">
        <v>120</v>
      </c>
      <c r="B53" s="16" t="s">
        <v>121</v>
      </c>
      <c r="C53" s="16" t="s">
        <v>44</v>
      </c>
      <c r="D53" s="16" t="s">
        <v>18</v>
      </c>
      <c r="E53" s="15"/>
      <c r="F53" s="15"/>
      <c r="G53" s="17">
        <v>61464158.020000003</v>
      </c>
      <c r="H53" s="17">
        <f>H54</f>
        <v>13888000</v>
      </c>
      <c r="I53" s="18">
        <f>I54</f>
        <v>0</v>
      </c>
      <c r="J53" s="17">
        <f t="shared" si="5"/>
        <v>61464158.020000003</v>
      </c>
      <c r="K53" s="17">
        <v>0</v>
      </c>
      <c r="L53" s="17">
        <f>L54</f>
        <v>0</v>
      </c>
      <c r="M53" s="18">
        <f>M54</f>
        <v>0</v>
      </c>
      <c r="N53" s="17">
        <f t="shared" si="4"/>
        <v>0</v>
      </c>
      <c r="O53" s="17">
        <v>0</v>
      </c>
      <c r="P53" s="17">
        <f>P54</f>
        <v>0</v>
      </c>
      <c r="Q53" s="18">
        <f>Q54</f>
        <v>0</v>
      </c>
      <c r="R53" s="17">
        <f t="shared" si="6"/>
        <v>0</v>
      </c>
      <c r="S53" s="17"/>
      <c r="T53" s="17"/>
      <c r="U53" s="17"/>
      <c r="V53" s="15"/>
    </row>
    <row r="54" spans="1:22" ht="38.25" x14ac:dyDescent="0.2">
      <c r="A54" s="19" t="s">
        <v>122</v>
      </c>
      <c r="B54" s="20"/>
      <c r="C54" s="20"/>
      <c r="D54" s="20" t="s">
        <v>123</v>
      </c>
      <c r="E54" s="19" t="s">
        <v>124</v>
      </c>
      <c r="F54" s="19" t="s">
        <v>62</v>
      </c>
      <c r="G54" s="21">
        <v>0</v>
      </c>
      <c r="H54" s="21">
        <v>13888000</v>
      </c>
      <c r="I54" s="22">
        <v>0</v>
      </c>
      <c r="J54" s="21">
        <f t="shared" si="5"/>
        <v>0</v>
      </c>
      <c r="K54" s="21">
        <v>0</v>
      </c>
      <c r="L54" s="21">
        <v>0</v>
      </c>
      <c r="M54" s="22">
        <v>0</v>
      </c>
      <c r="N54" s="21">
        <f t="shared" si="4"/>
        <v>0</v>
      </c>
      <c r="O54" s="21">
        <v>0</v>
      </c>
      <c r="P54" s="21">
        <v>0</v>
      </c>
      <c r="Q54" s="22">
        <v>0</v>
      </c>
      <c r="R54" s="21">
        <f t="shared" si="6"/>
        <v>0</v>
      </c>
      <c r="S54" s="21">
        <v>395806000</v>
      </c>
      <c r="T54" s="21"/>
      <c r="U54" s="21"/>
      <c r="V54" s="19" t="s">
        <v>115</v>
      </c>
    </row>
    <row r="55" spans="1:22" ht="63.75" x14ac:dyDescent="0.2">
      <c r="A55" s="15" t="s">
        <v>125</v>
      </c>
      <c r="B55" s="16" t="s">
        <v>126</v>
      </c>
      <c r="C55" s="16" t="s">
        <v>44</v>
      </c>
      <c r="D55" s="16" t="s">
        <v>18</v>
      </c>
      <c r="E55" s="15"/>
      <c r="F55" s="15"/>
      <c r="G55" s="17">
        <v>41758443.149999999</v>
      </c>
      <c r="H55" s="17">
        <f>H56+H57+H58+H59</f>
        <v>2127922434.4000001</v>
      </c>
      <c r="I55" s="18">
        <f>I56+I57+I58+I59</f>
        <v>0</v>
      </c>
      <c r="J55" s="17">
        <f t="shared" si="5"/>
        <v>41758443.149999999</v>
      </c>
      <c r="K55" s="17">
        <v>0</v>
      </c>
      <c r="L55" s="17">
        <f>L56+L57+L58+L59</f>
        <v>2214801114.9000001</v>
      </c>
      <c r="M55" s="18">
        <f>M56+M57+M58+M59</f>
        <v>0</v>
      </c>
      <c r="N55" s="17">
        <f t="shared" si="4"/>
        <v>0</v>
      </c>
      <c r="O55" s="17">
        <v>0</v>
      </c>
      <c r="P55" s="17">
        <f>P56+P57+P58+P59</f>
        <v>1983290000</v>
      </c>
      <c r="Q55" s="18">
        <f>Q56+Q57+Q58+Q59</f>
        <v>0</v>
      </c>
      <c r="R55" s="17">
        <f t="shared" si="6"/>
        <v>0</v>
      </c>
      <c r="S55" s="17"/>
      <c r="T55" s="17"/>
      <c r="U55" s="17"/>
      <c r="V55" s="15"/>
    </row>
    <row r="56" spans="1:22" ht="38.25" x14ac:dyDescent="0.2">
      <c r="A56" s="19" t="s">
        <v>127</v>
      </c>
      <c r="B56" s="20"/>
      <c r="C56" s="20"/>
      <c r="D56" s="20" t="s">
        <v>128</v>
      </c>
      <c r="E56" s="19" t="s">
        <v>84</v>
      </c>
      <c r="F56" s="19" t="s">
        <v>48</v>
      </c>
      <c r="G56" s="21">
        <v>0</v>
      </c>
      <c r="H56" s="21">
        <v>46639500</v>
      </c>
      <c r="I56" s="22">
        <v>0</v>
      </c>
      <c r="J56" s="21">
        <f t="shared" si="5"/>
        <v>0</v>
      </c>
      <c r="K56" s="21">
        <v>0</v>
      </c>
      <c r="L56" s="21">
        <v>66912185.600000001</v>
      </c>
      <c r="M56" s="22">
        <v>0</v>
      </c>
      <c r="N56" s="21">
        <f t="shared" si="4"/>
        <v>0</v>
      </c>
      <c r="O56" s="21">
        <v>0</v>
      </c>
      <c r="P56" s="21">
        <v>0</v>
      </c>
      <c r="Q56" s="22">
        <v>0</v>
      </c>
      <c r="R56" s="21">
        <f t="shared" si="6"/>
        <v>0</v>
      </c>
      <c r="S56" s="21"/>
      <c r="T56" s="21"/>
      <c r="U56" s="21"/>
      <c r="V56" s="12" t="s">
        <v>129</v>
      </c>
    </row>
    <row r="57" spans="1:22" ht="51" x14ac:dyDescent="0.2">
      <c r="A57" s="19" t="s">
        <v>130</v>
      </c>
      <c r="B57" s="20"/>
      <c r="C57" s="20"/>
      <c r="D57" s="20" t="s">
        <v>131</v>
      </c>
      <c r="E57" s="19" t="s">
        <v>84</v>
      </c>
      <c r="F57" s="19" t="s">
        <v>48</v>
      </c>
      <c r="G57" s="21">
        <v>0</v>
      </c>
      <c r="H57" s="21">
        <v>97992934.400000006</v>
      </c>
      <c r="I57" s="22">
        <v>0</v>
      </c>
      <c r="J57" s="21">
        <f t="shared" si="5"/>
        <v>0</v>
      </c>
      <c r="K57" s="21">
        <v>0</v>
      </c>
      <c r="L57" s="21">
        <v>147972176</v>
      </c>
      <c r="M57" s="22">
        <v>0</v>
      </c>
      <c r="N57" s="21">
        <f t="shared" si="4"/>
        <v>0</v>
      </c>
      <c r="O57" s="21">
        <v>0</v>
      </c>
      <c r="P57" s="21">
        <v>0</v>
      </c>
      <c r="Q57" s="22">
        <v>0</v>
      </c>
      <c r="R57" s="21">
        <f t="shared" si="6"/>
        <v>0</v>
      </c>
      <c r="S57" s="21"/>
      <c r="T57" s="21"/>
      <c r="U57" s="21"/>
      <c r="V57" s="12" t="s">
        <v>132</v>
      </c>
    </row>
    <row r="58" spans="1:22" ht="38.25" x14ac:dyDescent="0.2">
      <c r="A58" s="19" t="s">
        <v>133</v>
      </c>
      <c r="B58" s="20"/>
      <c r="C58" s="20"/>
      <c r="D58" s="20" t="s">
        <v>134</v>
      </c>
      <c r="E58" s="19" t="s">
        <v>84</v>
      </c>
      <c r="F58" s="19" t="s">
        <v>135</v>
      </c>
      <c r="G58" s="21">
        <v>0</v>
      </c>
      <c r="H58" s="21">
        <v>0</v>
      </c>
      <c r="I58" s="22">
        <v>0</v>
      </c>
      <c r="J58" s="21">
        <f t="shared" si="5"/>
        <v>0</v>
      </c>
      <c r="K58" s="21">
        <v>0</v>
      </c>
      <c r="L58" s="21">
        <v>16626753.300000001</v>
      </c>
      <c r="M58" s="22">
        <v>0</v>
      </c>
      <c r="N58" s="21">
        <f t="shared" si="4"/>
        <v>0</v>
      </c>
      <c r="O58" s="21">
        <v>0</v>
      </c>
      <c r="P58" s="21">
        <v>0</v>
      </c>
      <c r="Q58" s="22">
        <v>0</v>
      </c>
      <c r="R58" s="21">
        <f t="shared" si="6"/>
        <v>0</v>
      </c>
      <c r="S58" s="21"/>
      <c r="T58" s="21"/>
      <c r="U58" s="21"/>
      <c r="V58" s="12" t="s">
        <v>136</v>
      </c>
    </row>
    <row r="59" spans="1:22" ht="38.25" x14ac:dyDescent="0.2">
      <c r="A59" s="19" t="s">
        <v>137</v>
      </c>
      <c r="B59" s="20"/>
      <c r="C59" s="20"/>
      <c r="D59" s="20" t="s">
        <v>138</v>
      </c>
      <c r="E59" s="19" t="s">
        <v>96</v>
      </c>
      <c r="F59" s="19" t="s">
        <v>48</v>
      </c>
      <c r="G59" s="21">
        <v>0</v>
      </c>
      <c r="H59" s="21">
        <v>1983290000</v>
      </c>
      <c r="I59" s="22">
        <v>0</v>
      </c>
      <c r="J59" s="21">
        <f t="shared" si="5"/>
        <v>0</v>
      </c>
      <c r="K59" s="21">
        <v>0</v>
      </c>
      <c r="L59" s="21">
        <v>1983290000</v>
      </c>
      <c r="M59" s="22">
        <v>0</v>
      </c>
      <c r="N59" s="21">
        <f t="shared" si="4"/>
        <v>0</v>
      </c>
      <c r="O59" s="21">
        <v>0</v>
      </c>
      <c r="P59" s="21">
        <v>1983290000</v>
      </c>
      <c r="Q59" s="22">
        <v>0</v>
      </c>
      <c r="R59" s="21">
        <f t="shared" si="6"/>
        <v>0</v>
      </c>
      <c r="S59" s="21"/>
      <c r="T59" s="21"/>
      <c r="U59" s="21"/>
      <c r="V59" s="12" t="s">
        <v>139</v>
      </c>
    </row>
    <row r="60" spans="1:22" ht="25.5" x14ac:dyDescent="0.2">
      <c r="A60" s="15" t="s">
        <v>140</v>
      </c>
      <c r="B60" s="16" t="s">
        <v>141</v>
      </c>
      <c r="C60" s="16" t="s">
        <v>44</v>
      </c>
      <c r="D60" s="16" t="s">
        <v>18</v>
      </c>
      <c r="E60" s="15"/>
      <c r="F60" s="15"/>
      <c r="G60" s="17">
        <v>1014158114.13</v>
      </c>
      <c r="H60" s="17">
        <f>H61+H62+H63+H65+H66+H67+H68+H69+H70+H71+H64</f>
        <v>137178344.01000002</v>
      </c>
      <c r="I60" s="18">
        <f>I61+I62+I63+I64+I65+I66+I67+I68+I69+I70+I71</f>
        <v>-5329997.2099999934</v>
      </c>
      <c r="J60" s="17">
        <f t="shared" si="5"/>
        <v>1008828116.92</v>
      </c>
      <c r="K60" s="17">
        <v>1343190210</v>
      </c>
      <c r="L60" s="17">
        <f>L61+L62+L63+L65+L66+L67+L68+L69+L70+L71</f>
        <v>52751338.880000003</v>
      </c>
      <c r="M60" s="18">
        <f>M61+M62+M63+M64+M65+M66+M67+M68+M69+M70+M71</f>
        <v>0</v>
      </c>
      <c r="N60" s="17">
        <f t="shared" si="4"/>
        <v>1343190210</v>
      </c>
      <c r="O60" s="17">
        <v>13043190210</v>
      </c>
      <c r="P60" s="17">
        <f>P61+P62+P63+P65+P66+P67+P68+P69+P70+P71</f>
        <v>0</v>
      </c>
      <c r="Q60" s="18">
        <f>Q61+Q62+Q63+Q64+Q65+Q66+Q67+Q68+Q69+Q70+Q71</f>
        <v>0</v>
      </c>
      <c r="R60" s="17">
        <f t="shared" si="6"/>
        <v>13043190210</v>
      </c>
      <c r="S60" s="17"/>
      <c r="T60" s="17"/>
      <c r="U60" s="17"/>
      <c r="V60" s="15"/>
    </row>
    <row r="61" spans="1:22" ht="38.25" x14ac:dyDescent="0.2">
      <c r="A61" s="19" t="s">
        <v>142</v>
      </c>
      <c r="B61" s="20"/>
      <c r="C61" s="20"/>
      <c r="D61" s="20" t="s">
        <v>143</v>
      </c>
      <c r="E61" s="19" t="s">
        <v>47</v>
      </c>
      <c r="F61" s="19" t="s">
        <v>62</v>
      </c>
      <c r="G61" s="21">
        <v>0</v>
      </c>
      <c r="H61" s="21">
        <v>10416000</v>
      </c>
      <c r="I61" s="22">
        <v>0</v>
      </c>
      <c r="J61" s="21">
        <f t="shared" si="5"/>
        <v>0</v>
      </c>
      <c r="K61" s="21">
        <v>0</v>
      </c>
      <c r="L61" s="21">
        <v>0</v>
      </c>
      <c r="M61" s="22">
        <v>0</v>
      </c>
      <c r="N61" s="21">
        <f t="shared" si="4"/>
        <v>0</v>
      </c>
      <c r="O61" s="21">
        <v>0</v>
      </c>
      <c r="P61" s="21">
        <v>0</v>
      </c>
      <c r="Q61" s="22">
        <v>0</v>
      </c>
      <c r="R61" s="21">
        <f t="shared" si="6"/>
        <v>0</v>
      </c>
      <c r="S61" s="21">
        <v>227658405.12</v>
      </c>
      <c r="T61" s="21"/>
      <c r="U61" s="21"/>
      <c r="V61" s="19" t="s">
        <v>115</v>
      </c>
    </row>
    <row r="62" spans="1:22" ht="38.25" x14ac:dyDescent="0.2">
      <c r="A62" s="19" t="s">
        <v>144</v>
      </c>
      <c r="B62" s="20"/>
      <c r="C62" s="20"/>
      <c r="D62" s="20" t="s">
        <v>145</v>
      </c>
      <c r="E62" s="19" t="s">
        <v>47</v>
      </c>
      <c r="F62" s="19" t="s">
        <v>48</v>
      </c>
      <c r="G62" s="21">
        <v>7421873.7699999996</v>
      </c>
      <c r="H62" s="21">
        <v>169768029.27000001</v>
      </c>
      <c r="I62" s="22">
        <v>101607396.61</v>
      </c>
      <c r="J62" s="21">
        <f t="shared" si="5"/>
        <v>109029270.38</v>
      </c>
      <c r="K62" s="21">
        <v>0</v>
      </c>
      <c r="L62" s="21">
        <v>0</v>
      </c>
      <c r="M62" s="22">
        <v>0</v>
      </c>
      <c r="N62" s="21">
        <f t="shared" si="4"/>
        <v>0</v>
      </c>
      <c r="O62" s="21">
        <v>0</v>
      </c>
      <c r="P62" s="21">
        <v>0</v>
      </c>
      <c r="Q62" s="22">
        <v>0</v>
      </c>
      <c r="R62" s="21">
        <f t="shared" si="6"/>
        <v>0</v>
      </c>
      <c r="S62" s="21"/>
      <c r="T62" s="21"/>
      <c r="U62" s="21"/>
      <c r="V62" s="19" t="s">
        <v>146</v>
      </c>
    </row>
    <row r="63" spans="1:22" ht="38.25" x14ac:dyDescent="0.2">
      <c r="A63" s="19" t="s">
        <v>147</v>
      </c>
      <c r="B63" s="20"/>
      <c r="C63" s="20"/>
      <c r="D63" s="20" t="s">
        <v>148</v>
      </c>
      <c r="E63" s="19" t="s">
        <v>47</v>
      </c>
      <c r="F63" s="19" t="s">
        <v>62</v>
      </c>
      <c r="G63" s="21">
        <v>0</v>
      </c>
      <c r="H63" s="21">
        <v>7722619.8200000003</v>
      </c>
      <c r="I63" s="22">
        <v>0</v>
      </c>
      <c r="J63" s="21">
        <f t="shared" si="5"/>
        <v>0</v>
      </c>
      <c r="K63" s="21">
        <v>0</v>
      </c>
      <c r="L63" s="21">
        <v>0</v>
      </c>
      <c r="M63" s="22">
        <v>0</v>
      </c>
      <c r="N63" s="21">
        <f t="shared" si="4"/>
        <v>0</v>
      </c>
      <c r="O63" s="21">
        <v>0</v>
      </c>
      <c r="P63" s="21">
        <v>0</v>
      </c>
      <c r="Q63" s="22">
        <v>0</v>
      </c>
      <c r="R63" s="21">
        <f t="shared" si="6"/>
        <v>0</v>
      </c>
      <c r="S63" s="21">
        <v>478356349.20999998</v>
      </c>
      <c r="T63" s="21"/>
      <c r="U63" s="21"/>
      <c r="V63" s="19" t="s">
        <v>115</v>
      </c>
    </row>
    <row r="64" spans="1:22" ht="51" x14ac:dyDescent="0.2">
      <c r="A64" s="19" t="s">
        <v>149</v>
      </c>
      <c r="B64" s="20"/>
      <c r="C64" s="20"/>
      <c r="D64" s="20" t="s">
        <v>150</v>
      </c>
      <c r="E64" s="19" t="s">
        <v>47</v>
      </c>
      <c r="F64" s="19" t="s">
        <v>62</v>
      </c>
      <c r="G64" s="21">
        <v>86030650.790000007</v>
      </c>
      <c r="H64" s="21">
        <v>-5329997.21</v>
      </c>
      <c r="I64" s="22">
        <v>-5329997.21</v>
      </c>
      <c r="J64" s="21">
        <f t="shared" si="5"/>
        <v>80700653.580000013</v>
      </c>
      <c r="K64" s="21">
        <v>1043190210</v>
      </c>
      <c r="L64" s="21">
        <v>0</v>
      </c>
      <c r="M64" s="22">
        <v>0</v>
      </c>
      <c r="N64" s="21">
        <f t="shared" si="4"/>
        <v>1043190210</v>
      </c>
      <c r="O64" s="21">
        <v>1043190210</v>
      </c>
      <c r="P64" s="21">
        <v>0</v>
      </c>
      <c r="Q64" s="22">
        <v>0</v>
      </c>
      <c r="R64" s="21">
        <f t="shared" si="6"/>
        <v>1043190210</v>
      </c>
      <c r="S64" s="21"/>
      <c r="T64" s="21"/>
      <c r="U64" s="21"/>
      <c r="V64" s="19" t="s">
        <v>151</v>
      </c>
    </row>
    <row r="65" spans="1:22" ht="38.25" x14ac:dyDescent="0.2">
      <c r="A65" s="19" t="s">
        <v>152</v>
      </c>
      <c r="B65" s="20"/>
      <c r="C65" s="20"/>
      <c r="D65" s="20" t="s">
        <v>153</v>
      </c>
      <c r="E65" s="19" t="s">
        <v>154</v>
      </c>
      <c r="F65" s="19" t="s">
        <v>62</v>
      </c>
      <c r="G65" s="21">
        <v>0</v>
      </c>
      <c r="H65" s="21">
        <v>12817436</v>
      </c>
      <c r="I65" s="22">
        <v>0</v>
      </c>
      <c r="J65" s="21">
        <f t="shared" si="5"/>
        <v>0</v>
      </c>
      <c r="K65" s="21">
        <v>0</v>
      </c>
      <c r="L65" s="21">
        <v>0</v>
      </c>
      <c r="M65" s="22">
        <v>0</v>
      </c>
      <c r="N65" s="21">
        <f t="shared" si="4"/>
        <v>0</v>
      </c>
      <c r="O65" s="21">
        <v>0</v>
      </c>
      <c r="P65" s="21">
        <v>0</v>
      </c>
      <c r="Q65" s="22">
        <v>0</v>
      </c>
      <c r="R65" s="21">
        <f t="shared" si="6"/>
        <v>0</v>
      </c>
      <c r="S65" s="21">
        <v>134019640</v>
      </c>
      <c r="T65" s="21">
        <v>134019640</v>
      </c>
      <c r="U65" s="21"/>
      <c r="V65" s="19" t="s">
        <v>115</v>
      </c>
    </row>
    <row r="66" spans="1:22" ht="89.25" x14ac:dyDescent="0.2">
      <c r="A66" s="19" t="s">
        <v>155</v>
      </c>
      <c r="B66" s="20"/>
      <c r="C66" s="20"/>
      <c r="D66" s="20" t="s">
        <v>156</v>
      </c>
      <c r="E66" s="19" t="s">
        <v>37</v>
      </c>
      <c r="F66" s="19" t="s">
        <v>62</v>
      </c>
      <c r="G66" s="21">
        <v>0</v>
      </c>
      <c r="H66" s="21">
        <v>0</v>
      </c>
      <c r="I66" s="22">
        <v>0</v>
      </c>
      <c r="J66" s="21">
        <f t="shared" si="5"/>
        <v>0</v>
      </c>
      <c r="K66" s="21">
        <v>0</v>
      </c>
      <c r="L66" s="21">
        <v>52751338.880000003</v>
      </c>
      <c r="M66" s="22">
        <v>0</v>
      </c>
      <c r="N66" s="21">
        <f t="shared" si="4"/>
        <v>0</v>
      </c>
      <c r="O66" s="21">
        <v>0</v>
      </c>
      <c r="P66" s="21">
        <v>0</v>
      </c>
      <c r="Q66" s="22">
        <v>0</v>
      </c>
      <c r="R66" s="21">
        <f t="shared" si="6"/>
        <v>0</v>
      </c>
      <c r="S66" s="21">
        <v>821700000</v>
      </c>
      <c r="T66" s="21">
        <v>3009600000</v>
      </c>
      <c r="U66" s="21"/>
      <c r="V66" s="19" t="s">
        <v>157</v>
      </c>
    </row>
    <row r="67" spans="1:22" ht="38.25" x14ac:dyDescent="0.2">
      <c r="A67" s="19" t="s">
        <v>158</v>
      </c>
      <c r="B67" s="20"/>
      <c r="C67" s="20"/>
      <c r="D67" s="20" t="s">
        <v>159</v>
      </c>
      <c r="E67" s="19" t="s">
        <v>37</v>
      </c>
      <c r="F67" s="19" t="s">
        <v>62</v>
      </c>
      <c r="G67" s="21">
        <v>0</v>
      </c>
      <c r="H67" s="21">
        <v>12275652.74</v>
      </c>
      <c r="I67" s="22">
        <v>0</v>
      </c>
      <c r="J67" s="21">
        <f t="shared" si="5"/>
        <v>0</v>
      </c>
      <c r="K67" s="21">
        <v>0</v>
      </c>
      <c r="L67" s="21">
        <v>0</v>
      </c>
      <c r="M67" s="22">
        <v>0</v>
      </c>
      <c r="N67" s="21">
        <f t="shared" si="4"/>
        <v>0</v>
      </c>
      <c r="O67" s="21">
        <v>0</v>
      </c>
      <c r="P67" s="21">
        <v>0</v>
      </c>
      <c r="Q67" s="22">
        <v>0</v>
      </c>
      <c r="R67" s="21">
        <f t="shared" si="6"/>
        <v>0</v>
      </c>
      <c r="S67" s="21">
        <v>594000000</v>
      </c>
      <c r="T67" s="21">
        <v>891000000</v>
      </c>
      <c r="U67" s="21"/>
      <c r="V67" s="19" t="s">
        <v>115</v>
      </c>
    </row>
    <row r="68" spans="1:22" ht="38.25" x14ac:dyDescent="0.2">
      <c r="A68" s="19" t="s">
        <v>160</v>
      </c>
      <c r="B68" s="20"/>
      <c r="C68" s="20"/>
      <c r="D68" s="20" t="s">
        <v>161</v>
      </c>
      <c r="E68" s="19" t="s">
        <v>37</v>
      </c>
      <c r="F68" s="19" t="s">
        <v>62</v>
      </c>
      <c r="G68" s="21">
        <v>0</v>
      </c>
      <c r="H68" s="21">
        <v>5445000</v>
      </c>
      <c r="I68" s="22">
        <v>0</v>
      </c>
      <c r="J68" s="21">
        <f t="shared" si="5"/>
        <v>0</v>
      </c>
      <c r="K68" s="21">
        <v>0</v>
      </c>
      <c r="L68" s="21">
        <v>0</v>
      </c>
      <c r="M68" s="22">
        <v>0</v>
      </c>
      <c r="N68" s="21">
        <f t="shared" si="4"/>
        <v>0</v>
      </c>
      <c r="O68" s="21">
        <v>0</v>
      </c>
      <c r="P68" s="21">
        <v>0</v>
      </c>
      <c r="Q68" s="22">
        <v>0</v>
      </c>
      <c r="R68" s="21">
        <f t="shared" si="6"/>
        <v>0</v>
      </c>
      <c r="S68" s="21">
        <v>149985000</v>
      </c>
      <c r="T68" s="21"/>
      <c r="U68" s="21"/>
      <c r="V68" s="19" t="s">
        <v>115</v>
      </c>
    </row>
    <row r="69" spans="1:22" ht="38.25" x14ac:dyDescent="0.2">
      <c r="A69" s="19" t="s">
        <v>162</v>
      </c>
      <c r="B69" s="20"/>
      <c r="C69" s="20"/>
      <c r="D69" s="20" t="s">
        <v>163</v>
      </c>
      <c r="E69" s="19" t="s">
        <v>37</v>
      </c>
      <c r="F69" s="19" t="s">
        <v>62</v>
      </c>
      <c r="G69" s="21">
        <v>0</v>
      </c>
      <c r="H69" s="21">
        <v>10791000</v>
      </c>
      <c r="I69" s="22">
        <v>0</v>
      </c>
      <c r="J69" s="21">
        <f t="shared" si="5"/>
        <v>0</v>
      </c>
      <c r="K69" s="21">
        <v>0</v>
      </c>
      <c r="L69" s="21">
        <v>0</v>
      </c>
      <c r="M69" s="22">
        <v>0</v>
      </c>
      <c r="N69" s="21">
        <f t="shared" ref="N69:N92" si="8">K69+M69</f>
        <v>0</v>
      </c>
      <c r="O69" s="21">
        <v>0</v>
      </c>
      <c r="P69" s="21">
        <v>0</v>
      </c>
      <c r="Q69" s="22">
        <v>0</v>
      </c>
      <c r="R69" s="21">
        <f t="shared" si="6"/>
        <v>0</v>
      </c>
      <c r="S69" s="21">
        <v>346500000</v>
      </c>
      <c r="T69" s="21"/>
      <c r="U69" s="21"/>
      <c r="V69" s="19" t="s">
        <v>115</v>
      </c>
    </row>
    <row r="70" spans="1:22" ht="38.25" x14ac:dyDescent="0.2">
      <c r="A70" s="19" t="s">
        <v>164</v>
      </c>
      <c r="B70" s="20"/>
      <c r="C70" s="20"/>
      <c r="D70" s="20" t="s">
        <v>165</v>
      </c>
      <c r="E70" s="19" t="s">
        <v>96</v>
      </c>
      <c r="F70" s="19" t="s">
        <v>48</v>
      </c>
      <c r="G70" s="21">
        <v>533035346.81999999</v>
      </c>
      <c r="H70" s="21">
        <v>-101607396.61</v>
      </c>
      <c r="I70" s="22">
        <v>-101607396.61</v>
      </c>
      <c r="J70" s="21">
        <f t="shared" ref="J70:J92" si="9">G70+I70</f>
        <v>431427950.20999998</v>
      </c>
      <c r="K70" s="21">
        <v>0</v>
      </c>
      <c r="L70" s="21">
        <v>0</v>
      </c>
      <c r="M70" s="22">
        <v>0</v>
      </c>
      <c r="N70" s="21">
        <f t="shared" si="8"/>
        <v>0</v>
      </c>
      <c r="O70" s="21">
        <v>0</v>
      </c>
      <c r="P70" s="21">
        <v>0</v>
      </c>
      <c r="Q70" s="22">
        <v>0</v>
      </c>
      <c r="R70" s="21">
        <f t="shared" ref="R70:R90" si="10">O70+Q70</f>
        <v>0</v>
      </c>
      <c r="S70" s="21"/>
      <c r="T70" s="21"/>
      <c r="U70" s="21"/>
      <c r="V70" s="19" t="s">
        <v>166</v>
      </c>
    </row>
    <row r="71" spans="1:22" ht="38.25" x14ac:dyDescent="0.2">
      <c r="A71" s="19" t="s">
        <v>167</v>
      </c>
      <c r="B71" s="20"/>
      <c r="C71" s="20"/>
      <c r="D71" s="20" t="s">
        <v>168</v>
      </c>
      <c r="E71" s="19" t="s">
        <v>75</v>
      </c>
      <c r="F71" s="19" t="s">
        <v>62</v>
      </c>
      <c r="G71" s="21">
        <v>0</v>
      </c>
      <c r="H71" s="21">
        <v>14880000</v>
      </c>
      <c r="I71" s="22">
        <v>0</v>
      </c>
      <c r="J71" s="21">
        <f t="shared" si="9"/>
        <v>0</v>
      </c>
      <c r="K71" s="21">
        <v>0</v>
      </c>
      <c r="L71" s="21">
        <v>0</v>
      </c>
      <c r="M71" s="22">
        <v>0</v>
      </c>
      <c r="N71" s="21">
        <f t="shared" si="8"/>
        <v>0</v>
      </c>
      <c r="O71" s="21">
        <v>0</v>
      </c>
      <c r="P71" s="21">
        <v>0</v>
      </c>
      <c r="Q71" s="22">
        <v>0</v>
      </c>
      <c r="R71" s="21">
        <f t="shared" si="10"/>
        <v>0</v>
      </c>
      <c r="S71" s="21">
        <v>434992000</v>
      </c>
      <c r="T71" s="21">
        <v>434992000</v>
      </c>
      <c r="U71" s="21"/>
      <c r="V71" s="19" t="s">
        <v>115</v>
      </c>
    </row>
    <row r="72" spans="1:22" ht="38.25" x14ac:dyDescent="0.2">
      <c r="A72" s="15" t="s">
        <v>110</v>
      </c>
      <c r="B72" s="16" t="s">
        <v>169</v>
      </c>
      <c r="C72" s="16" t="s">
        <v>112</v>
      </c>
      <c r="D72" s="16" t="s">
        <v>18</v>
      </c>
      <c r="E72" s="15"/>
      <c r="F72" s="15"/>
      <c r="G72" s="17">
        <v>1588984876.3299999</v>
      </c>
      <c r="H72" s="17">
        <f>H73+H74+H75+H76+H77+H78+H79+H80+H81+H82+H83+H84+H85</f>
        <v>314241244.25999993</v>
      </c>
      <c r="I72" s="18">
        <f>I73+I74+I75+I76+I77+I78+I79+I80+I81+I82+I83+I84+I85</f>
        <v>69620867.319999993</v>
      </c>
      <c r="J72" s="17">
        <f t="shared" si="9"/>
        <v>1658605743.6499999</v>
      </c>
      <c r="K72" s="17">
        <v>1531710340</v>
      </c>
      <c r="L72" s="17">
        <f>L73+L74+L75+L76+L77+L78+L79+L80+L81+L82+L83+L84+L85</f>
        <v>0</v>
      </c>
      <c r="M72" s="18">
        <f>M73+M74+M75+M76+M77+M78+M79+M80+M81+M82+M83+M84+M85</f>
        <v>0</v>
      </c>
      <c r="N72" s="17">
        <f t="shared" si="8"/>
        <v>1531710340</v>
      </c>
      <c r="O72" s="17">
        <v>1200000000</v>
      </c>
      <c r="P72" s="17">
        <f>P73+P74+P75+P76+P77+P78+P79+P80+P81+P82+P83+P84+P85</f>
        <v>0</v>
      </c>
      <c r="Q72" s="18">
        <f>Q73+Q74+Q75+Q76+Q77+Q78+Q79+Q80+Q81+Q82+Q83+Q84+Q85</f>
        <v>0</v>
      </c>
      <c r="R72" s="17">
        <f t="shared" si="10"/>
        <v>1200000000</v>
      </c>
      <c r="S72" s="17"/>
      <c r="T72" s="17"/>
      <c r="U72" s="17"/>
      <c r="V72" s="15"/>
    </row>
    <row r="73" spans="1:22" ht="51" x14ac:dyDescent="0.2">
      <c r="A73" s="19" t="s">
        <v>170</v>
      </c>
      <c r="B73" s="20"/>
      <c r="C73" s="20"/>
      <c r="D73" s="20" t="s">
        <v>171</v>
      </c>
      <c r="E73" s="19" t="s">
        <v>27</v>
      </c>
      <c r="F73" s="19" t="s">
        <v>48</v>
      </c>
      <c r="G73" s="21">
        <v>454992713.88</v>
      </c>
      <c r="H73" s="21">
        <v>595338.52</v>
      </c>
      <c r="I73" s="22">
        <v>595338.52</v>
      </c>
      <c r="J73" s="21">
        <f t="shared" si="9"/>
        <v>455588052.39999998</v>
      </c>
      <c r="K73" s="21">
        <v>0</v>
      </c>
      <c r="L73" s="21">
        <v>0</v>
      </c>
      <c r="M73" s="22">
        <v>0</v>
      </c>
      <c r="N73" s="21">
        <f t="shared" si="8"/>
        <v>0</v>
      </c>
      <c r="O73" s="21">
        <v>0</v>
      </c>
      <c r="P73" s="21">
        <v>0</v>
      </c>
      <c r="Q73" s="22">
        <v>0</v>
      </c>
      <c r="R73" s="21">
        <f t="shared" si="10"/>
        <v>0</v>
      </c>
      <c r="S73" s="21"/>
      <c r="T73" s="21"/>
      <c r="U73" s="21"/>
      <c r="V73" s="19" t="s">
        <v>172</v>
      </c>
    </row>
    <row r="74" spans="1:22" ht="89.25" x14ac:dyDescent="0.2">
      <c r="A74" s="19" t="s">
        <v>173</v>
      </c>
      <c r="B74" s="20"/>
      <c r="C74" s="20"/>
      <c r="D74" s="20" t="s">
        <v>174</v>
      </c>
      <c r="E74" s="19" t="s">
        <v>27</v>
      </c>
      <c r="F74" s="19" t="s">
        <v>48</v>
      </c>
      <c r="G74" s="21">
        <v>86215242.609999999</v>
      </c>
      <c r="H74" s="21">
        <v>137874492.16</v>
      </c>
      <c r="I74" s="22">
        <v>69025528.799999997</v>
      </c>
      <c r="J74" s="21">
        <f t="shared" si="9"/>
        <v>155240771.41</v>
      </c>
      <c r="K74" s="21">
        <v>0</v>
      </c>
      <c r="L74" s="21">
        <v>0</v>
      </c>
      <c r="M74" s="22">
        <v>0</v>
      </c>
      <c r="N74" s="21">
        <f t="shared" si="8"/>
        <v>0</v>
      </c>
      <c r="O74" s="21">
        <v>0</v>
      </c>
      <c r="P74" s="21">
        <v>0</v>
      </c>
      <c r="Q74" s="22">
        <v>0</v>
      </c>
      <c r="R74" s="21">
        <f t="shared" si="10"/>
        <v>0</v>
      </c>
      <c r="S74" s="21"/>
      <c r="T74" s="21"/>
      <c r="U74" s="21"/>
      <c r="V74" s="19" t="s">
        <v>175</v>
      </c>
    </row>
    <row r="75" spans="1:22" ht="38.25" x14ac:dyDescent="0.2">
      <c r="A75" s="19" t="s">
        <v>176</v>
      </c>
      <c r="B75" s="20"/>
      <c r="C75" s="20"/>
      <c r="D75" s="20" t="s">
        <v>177</v>
      </c>
      <c r="E75" s="19" t="s">
        <v>27</v>
      </c>
      <c r="F75" s="19" t="s">
        <v>48</v>
      </c>
      <c r="G75" s="21">
        <v>0</v>
      </c>
      <c r="H75" s="21">
        <v>21116147.420000002</v>
      </c>
      <c r="I75" s="22">
        <v>0</v>
      </c>
      <c r="J75" s="21">
        <f t="shared" si="9"/>
        <v>0</v>
      </c>
      <c r="K75" s="21">
        <v>0</v>
      </c>
      <c r="L75" s="21">
        <v>0</v>
      </c>
      <c r="M75" s="22">
        <v>0</v>
      </c>
      <c r="N75" s="21">
        <f t="shared" si="8"/>
        <v>0</v>
      </c>
      <c r="O75" s="21">
        <v>0</v>
      </c>
      <c r="P75" s="21">
        <v>0</v>
      </c>
      <c r="Q75" s="22">
        <v>0</v>
      </c>
      <c r="R75" s="21">
        <f t="shared" si="10"/>
        <v>0</v>
      </c>
      <c r="S75" s="21"/>
      <c r="T75" s="21"/>
      <c r="U75" s="21"/>
      <c r="V75" s="19" t="s">
        <v>178</v>
      </c>
    </row>
    <row r="76" spans="1:22" ht="38.25" x14ac:dyDescent="0.2">
      <c r="A76" s="19" t="s">
        <v>179</v>
      </c>
      <c r="B76" s="20"/>
      <c r="C76" s="20"/>
      <c r="D76" s="20" t="s">
        <v>180</v>
      </c>
      <c r="E76" s="19" t="s">
        <v>27</v>
      </c>
      <c r="F76" s="19" t="s">
        <v>181</v>
      </c>
      <c r="G76" s="21">
        <v>5154802.71</v>
      </c>
      <c r="H76" s="21">
        <v>10000000</v>
      </c>
      <c r="I76" s="22">
        <v>0</v>
      </c>
      <c r="J76" s="21">
        <f t="shared" si="9"/>
        <v>5154802.71</v>
      </c>
      <c r="K76" s="21">
        <v>0</v>
      </c>
      <c r="L76" s="21">
        <v>0</v>
      </c>
      <c r="M76" s="22">
        <v>0</v>
      </c>
      <c r="N76" s="21">
        <f t="shared" si="8"/>
        <v>0</v>
      </c>
      <c r="O76" s="21">
        <v>0</v>
      </c>
      <c r="P76" s="21">
        <v>0</v>
      </c>
      <c r="Q76" s="22">
        <v>0</v>
      </c>
      <c r="R76" s="21">
        <f t="shared" si="10"/>
        <v>0</v>
      </c>
      <c r="S76" s="21">
        <v>2441248890</v>
      </c>
      <c r="T76" s="21">
        <v>2548663840</v>
      </c>
      <c r="U76" s="21">
        <v>3547740070</v>
      </c>
      <c r="V76" s="19" t="s">
        <v>182</v>
      </c>
    </row>
    <row r="77" spans="1:22" ht="25.5" x14ac:dyDescent="0.2">
      <c r="A77" s="19" t="s">
        <v>183</v>
      </c>
      <c r="B77" s="20"/>
      <c r="C77" s="20"/>
      <c r="D77" s="20" t="s">
        <v>184</v>
      </c>
      <c r="E77" s="19" t="s">
        <v>27</v>
      </c>
      <c r="F77" s="19" t="s">
        <v>48</v>
      </c>
      <c r="G77" s="21">
        <v>0</v>
      </c>
      <c r="H77" s="21">
        <v>13564509.539999999</v>
      </c>
      <c r="I77" s="22">
        <v>0</v>
      </c>
      <c r="J77" s="21">
        <f t="shared" si="9"/>
        <v>0</v>
      </c>
      <c r="K77" s="21">
        <v>0</v>
      </c>
      <c r="L77" s="21">
        <v>0</v>
      </c>
      <c r="M77" s="22">
        <v>0</v>
      </c>
      <c r="N77" s="21">
        <f t="shared" si="8"/>
        <v>0</v>
      </c>
      <c r="O77" s="21">
        <v>0</v>
      </c>
      <c r="P77" s="21">
        <v>0</v>
      </c>
      <c r="Q77" s="22">
        <v>0</v>
      </c>
      <c r="R77" s="21">
        <f t="shared" si="10"/>
        <v>0</v>
      </c>
      <c r="S77" s="21"/>
      <c r="T77" s="21"/>
      <c r="U77" s="21"/>
      <c r="V77" s="19" t="s">
        <v>178</v>
      </c>
    </row>
    <row r="78" spans="1:22" ht="102" x14ac:dyDescent="0.2">
      <c r="A78" s="19" t="s">
        <v>185</v>
      </c>
      <c r="B78" s="20"/>
      <c r="C78" s="20"/>
      <c r="D78" s="20" t="s">
        <v>186</v>
      </c>
      <c r="E78" s="19" t="s">
        <v>27</v>
      </c>
      <c r="F78" s="19" t="s">
        <v>48</v>
      </c>
      <c r="G78" s="21">
        <v>418282728.06</v>
      </c>
      <c r="H78" s="21">
        <v>112692920</v>
      </c>
      <c r="I78" s="22">
        <v>0</v>
      </c>
      <c r="J78" s="21">
        <f t="shared" si="9"/>
        <v>418282728.06</v>
      </c>
      <c r="K78" s="21">
        <v>100000000</v>
      </c>
      <c r="L78" s="21">
        <v>0</v>
      </c>
      <c r="M78" s="22">
        <v>0</v>
      </c>
      <c r="N78" s="21">
        <f t="shared" si="8"/>
        <v>100000000</v>
      </c>
      <c r="O78" s="21">
        <v>0</v>
      </c>
      <c r="P78" s="21">
        <v>0</v>
      </c>
      <c r="Q78" s="22">
        <v>0</v>
      </c>
      <c r="R78" s="21">
        <f t="shared" si="10"/>
        <v>0</v>
      </c>
      <c r="S78" s="21"/>
      <c r="T78" s="21"/>
      <c r="U78" s="21"/>
      <c r="V78" s="19" t="s">
        <v>187</v>
      </c>
    </row>
    <row r="79" spans="1:22" ht="38.25" x14ac:dyDescent="0.2">
      <c r="A79" s="19" t="s">
        <v>188</v>
      </c>
      <c r="B79" s="20"/>
      <c r="C79" s="20"/>
      <c r="D79" s="20" t="s">
        <v>189</v>
      </c>
      <c r="E79" s="19" t="s">
        <v>27</v>
      </c>
      <c r="F79" s="19" t="s">
        <v>190</v>
      </c>
      <c r="G79" s="21">
        <v>0</v>
      </c>
      <c r="H79" s="21">
        <v>1335000</v>
      </c>
      <c r="I79" s="22">
        <v>0</v>
      </c>
      <c r="J79" s="21">
        <f t="shared" si="9"/>
        <v>0</v>
      </c>
      <c r="K79" s="21">
        <v>0</v>
      </c>
      <c r="L79" s="21">
        <v>0</v>
      </c>
      <c r="M79" s="22">
        <v>0</v>
      </c>
      <c r="N79" s="21">
        <f t="shared" si="8"/>
        <v>0</v>
      </c>
      <c r="O79" s="21">
        <v>0</v>
      </c>
      <c r="P79" s="21">
        <v>0</v>
      </c>
      <c r="Q79" s="22">
        <v>0</v>
      </c>
      <c r="R79" s="21">
        <f t="shared" si="10"/>
        <v>0</v>
      </c>
      <c r="S79" s="21"/>
      <c r="T79" s="21"/>
      <c r="U79" s="21"/>
      <c r="V79" s="19" t="s">
        <v>191</v>
      </c>
    </row>
    <row r="80" spans="1:22" ht="25.5" x14ac:dyDescent="0.2">
      <c r="A80" s="19" t="s">
        <v>192</v>
      </c>
      <c r="B80" s="20"/>
      <c r="C80" s="20"/>
      <c r="D80" s="20" t="s">
        <v>193</v>
      </c>
      <c r="E80" s="19" t="s">
        <v>27</v>
      </c>
      <c r="F80" s="19" t="s">
        <v>62</v>
      </c>
      <c r="G80" s="21">
        <v>0</v>
      </c>
      <c r="H80" s="21">
        <v>3597668.8</v>
      </c>
      <c r="I80" s="22">
        <v>0</v>
      </c>
      <c r="J80" s="21">
        <f t="shared" si="9"/>
        <v>0</v>
      </c>
      <c r="K80" s="21">
        <v>0</v>
      </c>
      <c r="L80" s="21">
        <v>0</v>
      </c>
      <c r="M80" s="22">
        <v>0</v>
      </c>
      <c r="N80" s="21">
        <f t="shared" si="8"/>
        <v>0</v>
      </c>
      <c r="O80" s="21">
        <v>0</v>
      </c>
      <c r="P80" s="21">
        <v>0</v>
      </c>
      <c r="Q80" s="22">
        <v>0</v>
      </c>
      <c r="R80" s="21">
        <f t="shared" si="10"/>
        <v>0</v>
      </c>
      <c r="S80" s="21">
        <v>344860110</v>
      </c>
      <c r="T80" s="21"/>
      <c r="U80" s="21"/>
      <c r="V80" s="19" t="s">
        <v>178</v>
      </c>
    </row>
    <row r="81" spans="1:22" ht="25.5" x14ac:dyDescent="0.2">
      <c r="A81" s="19" t="s">
        <v>194</v>
      </c>
      <c r="B81" s="20"/>
      <c r="C81" s="20"/>
      <c r="D81" s="20" t="s">
        <v>195</v>
      </c>
      <c r="E81" s="19" t="s">
        <v>27</v>
      </c>
      <c r="F81" s="19" t="s">
        <v>62</v>
      </c>
      <c r="G81" s="21">
        <v>0</v>
      </c>
      <c r="H81" s="21">
        <v>3505651.38</v>
      </c>
      <c r="I81" s="22">
        <v>0</v>
      </c>
      <c r="J81" s="21">
        <f t="shared" si="9"/>
        <v>0</v>
      </c>
      <c r="K81" s="21">
        <v>0</v>
      </c>
      <c r="L81" s="21">
        <v>0</v>
      </c>
      <c r="M81" s="22">
        <v>0</v>
      </c>
      <c r="N81" s="21">
        <f t="shared" si="8"/>
        <v>0</v>
      </c>
      <c r="O81" s="21">
        <v>0</v>
      </c>
      <c r="P81" s="21">
        <v>0</v>
      </c>
      <c r="Q81" s="22">
        <v>0</v>
      </c>
      <c r="R81" s="21">
        <f t="shared" si="10"/>
        <v>0</v>
      </c>
      <c r="S81" s="21">
        <v>350740950</v>
      </c>
      <c r="T81" s="21"/>
      <c r="U81" s="21"/>
      <c r="V81" s="19" t="s">
        <v>178</v>
      </c>
    </row>
    <row r="82" spans="1:22" ht="25.5" x14ac:dyDescent="0.2">
      <c r="A82" s="19" t="s">
        <v>196</v>
      </c>
      <c r="B82" s="20"/>
      <c r="C82" s="20"/>
      <c r="D82" s="20" t="s">
        <v>197</v>
      </c>
      <c r="E82" s="19" t="s">
        <v>27</v>
      </c>
      <c r="F82" s="19" t="s">
        <v>62</v>
      </c>
      <c r="G82" s="21">
        <v>0</v>
      </c>
      <c r="H82" s="21">
        <v>2902852.59</v>
      </c>
      <c r="I82" s="22">
        <v>0</v>
      </c>
      <c r="J82" s="21">
        <f t="shared" si="9"/>
        <v>0</v>
      </c>
      <c r="K82" s="21">
        <v>0</v>
      </c>
      <c r="L82" s="21">
        <v>0</v>
      </c>
      <c r="M82" s="22">
        <v>0</v>
      </c>
      <c r="N82" s="21">
        <f t="shared" si="8"/>
        <v>0</v>
      </c>
      <c r="O82" s="21">
        <v>0</v>
      </c>
      <c r="P82" s="21">
        <v>0</v>
      </c>
      <c r="Q82" s="22">
        <v>0</v>
      </c>
      <c r="R82" s="21">
        <f t="shared" si="10"/>
        <v>0</v>
      </c>
      <c r="S82" s="21">
        <v>330983298.70999998</v>
      </c>
      <c r="T82" s="21">
        <v>330983298.69999999</v>
      </c>
      <c r="U82" s="21"/>
      <c r="V82" s="19" t="s">
        <v>178</v>
      </c>
    </row>
    <row r="83" spans="1:22" ht="51" x14ac:dyDescent="0.2">
      <c r="A83" s="19" t="s">
        <v>198</v>
      </c>
      <c r="B83" s="20"/>
      <c r="C83" s="20"/>
      <c r="D83" s="20" t="s">
        <v>199</v>
      </c>
      <c r="E83" s="19" t="s">
        <v>27</v>
      </c>
      <c r="F83" s="19" t="s">
        <v>190</v>
      </c>
      <c r="G83" s="21">
        <v>0</v>
      </c>
      <c r="H83" s="21">
        <v>600000</v>
      </c>
      <c r="I83" s="22">
        <v>0</v>
      </c>
      <c r="J83" s="21">
        <f t="shared" si="9"/>
        <v>0</v>
      </c>
      <c r="K83" s="21">
        <v>0</v>
      </c>
      <c r="L83" s="21">
        <v>0</v>
      </c>
      <c r="M83" s="22">
        <v>0</v>
      </c>
      <c r="N83" s="21">
        <f t="shared" si="8"/>
        <v>0</v>
      </c>
      <c r="O83" s="21">
        <v>0</v>
      </c>
      <c r="P83" s="21">
        <v>0</v>
      </c>
      <c r="Q83" s="22">
        <v>0</v>
      </c>
      <c r="R83" s="21">
        <f t="shared" si="10"/>
        <v>0</v>
      </c>
      <c r="S83" s="21"/>
      <c r="T83" s="21"/>
      <c r="U83" s="21"/>
      <c r="V83" s="19" t="s">
        <v>200</v>
      </c>
    </row>
    <row r="84" spans="1:22" ht="25.5" x14ac:dyDescent="0.2">
      <c r="A84" s="19" t="s">
        <v>201</v>
      </c>
      <c r="B84" s="20"/>
      <c r="C84" s="20"/>
      <c r="D84" s="20" t="s">
        <v>202</v>
      </c>
      <c r="E84" s="19" t="s">
        <v>27</v>
      </c>
      <c r="F84" s="19" t="s">
        <v>62</v>
      </c>
      <c r="G84" s="21">
        <v>0</v>
      </c>
      <c r="H84" s="21">
        <v>2622632.2000000002</v>
      </c>
      <c r="I84" s="22">
        <v>0</v>
      </c>
      <c r="J84" s="21">
        <f t="shared" si="9"/>
        <v>0</v>
      </c>
      <c r="K84" s="21">
        <v>0</v>
      </c>
      <c r="L84" s="21">
        <v>0</v>
      </c>
      <c r="M84" s="22">
        <v>0</v>
      </c>
      <c r="N84" s="21">
        <f t="shared" si="8"/>
        <v>0</v>
      </c>
      <c r="O84" s="21">
        <v>0</v>
      </c>
      <c r="P84" s="21">
        <v>0</v>
      </c>
      <c r="Q84" s="22">
        <v>0</v>
      </c>
      <c r="R84" s="21">
        <f t="shared" si="10"/>
        <v>0</v>
      </c>
      <c r="S84" s="21">
        <v>494099130</v>
      </c>
      <c r="T84" s="21">
        <v>689103580</v>
      </c>
      <c r="U84" s="21">
        <v>540601760</v>
      </c>
      <c r="V84" s="19" t="s">
        <v>178</v>
      </c>
    </row>
    <row r="85" spans="1:22" ht="25.5" x14ac:dyDescent="0.2">
      <c r="A85" s="19" t="s">
        <v>203</v>
      </c>
      <c r="B85" s="20"/>
      <c r="C85" s="20"/>
      <c r="D85" s="20" t="s">
        <v>204</v>
      </c>
      <c r="E85" s="19" t="s">
        <v>27</v>
      </c>
      <c r="F85" s="19" t="s">
        <v>62</v>
      </c>
      <c r="G85" s="21">
        <v>0</v>
      </c>
      <c r="H85" s="21">
        <v>3834031.65</v>
      </c>
      <c r="I85" s="22">
        <v>0</v>
      </c>
      <c r="J85" s="21">
        <f t="shared" si="9"/>
        <v>0</v>
      </c>
      <c r="K85" s="21">
        <v>0</v>
      </c>
      <c r="L85" s="21">
        <v>0</v>
      </c>
      <c r="M85" s="22">
        <v>0</v>
      </c>
      <c r="N85" s="21">
        <f t="shared" si="8"/>
        <v>0</v>
      </c>
      <c r="O85" s="21">
        <v>0</v>
      </c>
      <c r="P85" s="21">
        <v>0</v>
      </c>
      <c r="Q85" s="22">
        <v>0</v>
      </c>
      <c r="R85" s="21">
        <f t="shared" si="10"/>
        <v>0</v>
      </c>
      <c r="S85" s="21">
        <v>274295968.35000002</v>
      </c>
      <c r="T85" s="21"/>
      <c r="U85" s="21"/>
      <c r="V85" s="19" t="s">
        <v>178</v>
      </c>
    </row>
    <row r="86" spans="1:22" ht="12.75" x14ac:dyDescent="0.2">
      <c r="A86" s="9" t="s">
        <v>205</v>
      </c>
      <c r="B86" s="10" t="s">
        <v>18</v>
      </c>
      <c r="C86" s="10" t="s">
        <v>18</v>
      </c>
      <c r="D86" s="10" t="s">
        <v>18</v>
      </c>
      <c r="E86" s="9"/>
      <c r="F86" s="9"/>
      <c r="G86" s="11">
        <v>8131419369.2399998</v>
      </c>
      <c r="H86" s="11">
        <f>H100+H87+H92+H103+H122+H125</f>
        <v>8001348.71</v>
      </c>
      <c r="I86" s="11">
        <f>I87+I92+I100+I103+I122+I125</f>
        <v>-622748931.82999992</v>
      </c>
      <c r="J86" s="11">
        <f t="shared" si="9"/>
        <v>7508670437.4099998</v>
      </c>
      <c r="K86" s="11">
        <v>8653330387.25</v>
      </c>
      <c r="L86" s="11">
        <v>0</v>
      </c>
      <c r="M86" s="11">
        <f>M87+M92+M100+M122+M125</f>
        <v>0</v>
      </c>
      <c r="N86" s="11">
        <f t="shared" si="8"/>
        <v>8653330387.25</v>
      </c>
      <c r="O86" s="11">
        <v>4219902809.9000001</v>
      </c>
      <c r="P86" s="11">
        <v>0</v>
      </c>
      <c r="Q86" s="11">
        <f>Q87+Q92+Q100+Q122+Q125</f>
        <v>0</v>
      </c>
      <c r="R86" s="11">
        <f t="shared" si="10"/>
        <v>4219902809.9000001</v>
      </c>
      <c r="S86" s="11"/>
      <c r="T86" s="11"/>
      <c r="U86" s="11"/>
      <c r="V86" s="9"/>
    </row>
    <row r="87" spans="1:22" ht="12.75" x14ac:dyDescent="0.2">
      <c r="A87" s="12" t="s">
        <v>206</v>
      </c>
      <c r="B87" s="3" t="s">
        <v>18</v>
      </c>
      <c r="C87" s="3" t="s">
        <v>18</v>
      </c>
      <c r="D87" s="3" t="s">
        <v>18</v>
      </c>
      <c r="E87" s="12"/>
      <c r="F87" s="19"/>
      <c r="G87" s="13">
        <v>3305417936.4000001</v>
      </c>
      <c r="H87" s="13">
        <f>H88+H93+H98</f>
        <v>1243235</v>
      </c>
      <c r="I87" s="14">
        <f>I88</f>
        <v>-400000000</v>
      </c>
      <c r="J87" s="13">
        <f t="shared" si="9"/>
        <v>2905417936.4000001</v>
      </c>
      <c r="K87" s="13">
        <v>1096359979.9200001</v>
      </c>
      <c r="L87" s="13">
        <v>0</v>
      </c>
      <c r="M87" s="14">
        <f>M88</f>
        <v>400000000</v>
      </c>
      <c r="N87" s="13">
        <f t="shared" si="8"/>
        <v>1496359979.9200001</v>
      </c>
      <c r="O87" s="13">
        <v>83262502</v>
      </c>
      <c r="P87" s="13">
        <v>0</v>
      </c>
      <c r="Q87" s="14">
        <f>Q88</f>
        <v>0</v>
      </c>
      <c r="R87" s="13">
        <f t="shared" si="10"/>
        <v>83262502</v>
      </c>
      <c r="S87" s="13"/>
      <c r="T87" s="13"/>
      <c r="U87" s="13"/>
      <c r="V87" s="12"/>
    </row>
    <row r="88" spans="1:22" ht="25.5" x14ac:dyDescent="0.2">
      <c r="A88" s="15" t="s">
        <v>207</v>
      </c>
      <c r="B88" s="16" t="s">
        <v>208</v>
      </c>
      <c r="C88" s="16" t="s">
        <v>112</v>
      </c>
      <c r="D88" s="16" t="s">
        <v>18</v>
      </c>
      <c r="E88" s="15"/>
      <c r="F88" s="19"/>
      <c r="G88" s="17">
        <v>2833471355.3699999</v>
      </c>
      <c r="H88" s="17">
        <f>H90+H89+H91</f>
        <v>1243235</v>
      </c>
      <c r="I88" s="18">
        <f>I89+I90+I91</f>
        <v>-400000000</v>
      </c>
      <c r="J88" s="17">
        <f t="shared" si="9"/>
        <v>2433471355.3699999</v>
      </c>
      <c r="K88" s="17">
        <v>1096359979.9200001</v>
      </c>
      <c r="L88" s="17">
        <v>0</v>
      </c>
      <c r="M88" s="18">
        <f>M89+M90+M91</f>
        <v>400000000</v>
      </c>
      <c r="N88" s="17">
        <f t="shared" si="8"/>
        <v>1496359979.9200001</v>
      </c>
      <c r="O88" s="17">
        <v>83262502</v>
      </c>
      <c r="P88" s="17">
        <v>0</v>
      </c>
      <c r="Q88" s="18">
        <f>Q89+Q90</f>
        <v>0</v>
      </c>
      <c r="R88" s="17">
        <f t="shared" si="10"/>
        <v>83262502</v>
      </c>
      <c r="S88" s="17"/>
      <c r="T88" s="17"/>
      <c r="U88" s="17"/>
      <c r="V88" s="15"/>
    </row>
    <row r="89" spans="1:22" ht="38.25" x14ac:dyDescent="0.2">
      <c r="A89" s="19" t="s">
        <v>209</v>
      </c>
      <c r="B89" s="20"/>
      <c r="C89" s="20"/>
      <c r="D89" s="20" t="s">
        <v>210</v>
      </c>
      <c r="E89" s="19" t="s">
        <v>27</v>
      </c>
      <c r="F89" s="19" t="s">
        <v>48</v>
      </c>
      <c r="G89" s="21">
        <v>297975702.44</v>
      </c>
      <c r="H89" s="21">
        <v>1006118</v>
      </c>
      <c r="I89" s="22">
        <v>0</v>
      </c>
      <c r="J89" s="21">
        <f t="shared" si="9"/>
        <v>297975702.44</v>
      </c>
      <c r="K89" s="21">
        <v>0</v>
      </c>
      <c r="L89" s="21">
        <v>0</v>
      </c>
      <c r="M89" s="22">
        <v>0</v>
      </c>
      <c r="N89" s="21">
        <f t="shared" si="8"/>
        <v>0</v>
      </c>
      <c r="O89" s="21">
        <v>0</v>
      </c>
      <c r="P89" s="21">
        <v>0</v>
      </c>
      <c r="Q89" s="22">
        <v>0</v>
      </c>
      <c r="R89" s="21">
        <f t="shared" si="10"/>
        <v>0</v>
      </c>
      <c r="S89" s="21"/>
      <c r="T89" s="21"/>
      <c r="U89" s="21"/>
      <c r="V89" s="19" t="s">
        <v>211</v>
      </c>
    </row>
    <row r="90" spans="1:22" ht="38.25" x14ac:dyDescent="0.2">
      <c r="A90" s="19" t="s">
        <v>212</v>
      </c>
      <c r="B90" s="20"/>
      <c r="C90" s="20"/>
      <c r="D90" s="20" t="s">
        <v>213</v>
      </c>
      <c r="E90" s="19" t="s">
        <v>27</v>
      </c>
      <c r="F90" s="19" t="s">
        <v>48</v>
      </c>
      <c r="G90" s="21">
        <v>125206758.64</v>
      </c>
      <c r="H90" s="21">
        <v>237117</v>
      </c>
      <c r="I90" s="22">
        <v>0</v>
      </c>
      <c r="J90" s="21">
        <f t="shared" si="9"/>
        <v>125206758.64</v>
      </c>
      <c r="K90" s="21">
        <v>0</v>
      </c>
      <c r="L90" s="21">
        <v>0</v>
      </c>
      <c r="M90" s="22">
        <v>0</v>
      </c>
      <c r="N90" s="21">
        <f t="shared" si="8"/>
        <v>0</v>
      </c>
      <c r="O90" s="21">
        <v>0</v>
      </c>
      <c r="P90" s="21">
        <v>0</v>
      </c>
      <c r="Q90" s="22">
        <v>0</v>
      </c>
      <c r="R90" s="21">
        <f t="shared" si="10"/>
        <v>0</v>
      </c>
      <c r="S90" s="21"/>
      <c r="T90" s="21"/>
      <c r="U90" s="21"/>
      <c r="V90" s="19" t="s">
        <v>211</v>
      </c>
    </row>
    <row r="91" spans="1:22" ht="38.25" x14ac:dyDescent="0.2">
      <c r="A91" s="19" t="s">
        <v>214</v>
      </c>
      <c r="B91" s="20"/>
      <c r="C91" s="20"/>
      <c r="D91" s="20" t="s">
        <v>215</v>
      </c>
      <c r="E91" s="19" t="s">
        <v>27</v>
      </c>
      <c r="F91" s="19" t="s">
        <v>48</v>
      </c>
      <c r="G91" s="21">
        <v>1482000000</v>
      </c>
      <c r="H91" s="21">
        <v>0</v>
      </c>
      <c r="I91" s="22">
        <v>-400000000</v>
      </c>
      <c r="J91" s="21">
        <f t="shared" si="9"/>
        <v>1082000000</v>
      </c>
      <c r="K91" s="21">
        <v>0</v>
      </c>
      <c r="L91" s="21">
        <v>0</v>
      </c>
      <c r="M91" s="22">
        <v>400000000</v>
      </c>
      <c r="N91" s="21">
        <f t="shared" si="8"/>
        <v>400000000</v>
      </c>
      <c r="O91" s="21">
        <v>0</v>
      </c>
      <c r="P91" s="21">
        <v>0</v>
      </c>
      <c r="Q91" s="22">
        <v>0</v>
      </c>
      <c r="R91" s="21">
        <v>0</v>
      </c>
      <c r="S91" s="21"/>
      <c r="T91" s="21"/>
      <c r="U91" s="21"/>
      <c r="V91" s="19" t="s">
        <v>216</v>
      </c>
    </row>
    <row r="92" spans="1:22" ht="12.75" x14ac:dyDescent="0.2">
      <c r="A92" s="12" t="s">
        <v>217</v>
      </c>
      <c r="B92" s="3" t="s">
        <v>18</v>
      </c>
      <c r="C92" s="3" t="s">
        <v>18</v>
      </c>
      <c r="D92" s="3" t="s">
        <v>18</v>
      </c>
      <c r="E92" s="12"/>
      <c r="F92" s="19"/>
      <c r="G92" s="13">
        <v>3363130952.52</v>
      </c>
      <c r="H92" s="13">
        <f>H98</f>
        <v>0</v>
      </c>
      <c r="I92" s="14">
        <f>I93+I95+I98</f>
        <v>-824606030</v>
      </c>
      <c r="J92" s="13">
        <f t="shared" si="9"/>
        <v>2538524922.52</v>
      </c>
      <c r="K92" s="13">
        <v>5573880069.3500004</v>
      </c>
      <c r="L92" s="13">
        <f>L98</f>
        <v>0</v>
      </c>
      <c r="M92" s="14">
        <f>M93+M95+M98</f>
        <v>324606030</v>
      </c>
      <c r="N92" s="13">
        <f t="shared" si="8"/>
        <v>5898486099.3500004</v>
      </c>
      <c r="O92" s="13">
        <v>3383044917.5100002</v>
      </c>
      <c r="P92" s="13">
        <v>0</v>
      </c>
      <c r="Q92" s="14">
        <f>Q93+Q95+Q98</f>
        <v>500000000</v>
      </c>
      <c r="R92" s="13">
        <f>O92+Q92</f>
        <v>3883044917.5100002</v>
      </c>
      <c r="S92" s="21"/>
      <c r="T92" s="21"/>
      <c r="U92" s="21"/>
      <c r="V92" s="19"/>
    </row>
    <row r="93" spans="1:22" ht="38.25" x14ac:dyDescent="0.2">
      <c r="A93" s="15" t="s">
        <v>218</v>
      </c>
      <c r="B93" s="16" t="s">
        <v>219</v>
      </c>
      <c r="C93" s="16" t="s">
        <v>44</v>
      </c>
      <c r="D93" s="16" t="s">
        <v>18</v>
      </c>
      <c r="E93" s="12"/>
      <c r="F93" s="19"/>
      <c r="G93" s="17">
        <v>400224719.79000002</v>
      </c>
      <c r="H93" s="17">
        <f t="shared" ref="H93:R93" si="11">H94</f>
        <v>0</v>
      </c>
      <c r="I93" s="18">
        <f t="shared" si="11"/>
        <v>-200000000</v>
      </c>
      <c r="J93" s="17">
        <f t="shared" si="11"/>
        <v>100000000</v>
      </c>
      <c r="K93" s="17">
        <f t="shared" si="11"/>
        <v>1074154774.48</v>
      </c>
      <c r="L93" s="17">
        <f t="shared" si="11"/>
        <v>0</v>
      </c>
      <c r="M93" s="18">
        <f t="shared" si="11"/>
        <v>0</v>
      </c>
      <c r="N93" s="17">
        <f t="shared" si="11"/>
        <v>1074154774.48</v>
      </c>
      <c r="O93" s="17">
        <f t="shared" si="11"/>
        <v>1228712500</v>
      </c>
      <c r="P93" s="17">
        <f t="shared" si="11"/>
        <v>0</v>
      </c>
      <c r="Q93" s="18">
        <f t="shared" si="11"/>
        <v>200000000</v>
      </c>
      <c r="R93" s="17">
        <f t="shared" si="11"/>
        <v>1428712500</v>
      </c>
      <c r="S93" s="21"/>
      <c r="T93" s="21"/>
      <c r="U93" s="21"/>
      <c r="V93" s="19"/>
    </row>
    <row r="94" spans="1:22" ht="38.25" x14ac:dyDescent="0.2">
      <c r="A94" s="19" t="s">
        <v>220</v>
      </c>
      <c r="B94" s="3"/>
      <c r="C94" s="3"/>
      <c r="D94" s="20" t="s">
        <v>221</v>
      </c>
      <c r="E94" s="19" t="s">
        <v>96</v>
      </c>
      <c r="F94" s="19" t="s">
        <v>48</v>
      </c>
      <c r="G94" s="21">
        <v>300000000</v>
      </c>
      <c r="H94" s="21">
        <v>0</v>
      </c>
      <c r="I94" s="22">
        <v>-200000000</v>
      </c>
      <c r="J94" s="21">
        <f>G94+I94</f>
        <v>100000000</v>
      </c>
      <c r="K94" s="21">
        <v>1074154774.48</v>
      </c>
      <c r="L94" s="21">
        <v>0</v>
      </c>
      <c r="M94" s="22">
        <v>0</v>
      </c>
      <c r="N94" s="21">
        <f>K94+M94</f>
        <v>1074154774.48</v>
      </c>
      <c r="O94" s="21">
        <v>1228712500</v>
      </c>
      <c r="P94" s="21">
        <v>0</v>
      </c>
      <c r="Q94" s="22">
        <v>200000000</v>
      </c>
      <c r="R94" s="21">
        <f>O94+Q94</f>
        <v>1428712500</v>
      </c>
      <c r="S94" s="21"/>
      <c r="T94" s="21"/>
      <c r="U94" s="21"/>
      <c r="V94" s="19" t="s">
        <v>216</v>
      </c>
    </row>
    <row r="95" spans="1:22" ht="38.25" x14ac:dyDescent="0.2">
      <c r="A95" s="15" t="s">
        <v>222</v>
      </c>
      <c r="B95" s="16" t="s">
        <v>223</v>
      </c>
      <c r="C95" s="16" t="s">
        <v>44</v>
      </c>
      <c r="D95" s="16" t="s">
        <v>18</v>
      </c>
      <c r="E95" s="12"/>
      <c r="F95" s="19"/>
      <c r="G95" s="17">
        <f t="shared" ref="G95:R95" si="12">G96+G97</f>
        <v>500000000</v>
      </c>
      <c r="H95" s="17">
        <f t="shared" si="12"/>
        <v>0</v>
      </c>
      <c r="I95" s="18">
        <f t="shared" si="12"/>
        <v>-300000000</v>
      </c>
      <c r="J95" s="17">
        <f t="shared" si="12"/>
        <v>200000000</v>
      </c>
      <c r="K95" s="17">
        <f t="shared" si="12"/>
        <v>419999140.22000003</v>
      </c>
      <c r="L95" s="17">
        <f t="shared" si="12"/>
        <v>0</v>
      </c>
      <c r="M95" s="18">
        <f t="shared" si="12"/>
        <v>0</v>
      </c>
      <c r="N95" s="17">
        <f t="shared" si="12"/>
        <v>419999140.22000003</v>
      </c>
      <c r="O95" s="17">
        <f t="shared" si="12"/>
        <v>410589540</v>
      </c>
      <c r="P95" s="17">
        <f t="shared" si="12"/>
        <v>0</v>
      </c>
      <c r="Q95" s="18">
        <f t="shared" si="12"/>
        <v>300000000</v>
      </c>
      <c r="R95" s="17">
        <f t="shared" si="12"/>
        <v>710589540</v>
      </c>
      <c r="S95" s="21"/>
      <c r="T95" s="21"/>
      <c r="U95" s="21"/>
      <c r="V95" s="19"/>
    </row>
    <row r="96" spans="1:22" ht="38.25" x14ac:dyDescent="0.2">
      <c r="A96" s="19" t="s">
        <v>224</v>
      </c>
      <c r="B96" s="20"/>
      <c r="C96" s="20"/>
      <c r="D96" s="20" t="s">
        <v>225</v>
      </c>
      <c r="E96" s="19" t="s">
        <v>96</v>
      </c>
      <c r="F96" s="19"/>
      <c r="G96" s="21">
        <v>250000000</v>
      </c>
      <c r="H96" s="21">
        <v>0</v>
      </c>
      <c r="I96" s="22">
        <v>-150000000</v>
      </c>
      <c r="J96" s="21">
        <f>G96+I96</f>
        <v>100000000</v>
      </c>
      <c r="K96" s="21">
        <v>209999570.11000001</v>
      </c>
      <c r="L96" s="21">
        <v>0</v>
      </c>
      <c r="M96" s="22">
        <v>0</v>
      </c>
      <c r="N96" s="21">
        <f t="shared" ref="N96:N102" si="13">K96+M96</f>
        <v>209999570.11000001</v>
      </c>
      <c r="O96" s="21">
        <v>205294770</v>
      </c>
      <c r="P96" s="21">
        <v>0</v>
      </c>
      <c r="Q96" s="22">
        <v>150000000</v>
      </c>
      <c r="R96" s="21">
        <f t="shared" ref="R96:R102" si="14">O96+Q96</f>
        <v>355294770</v>
      </c>
      <c r="S96" s="21"/>
      <c r="T96" s="21"/>
      <c r="U96" s="21"/>
      <c r="V96" s="19" t="s">
        <v>216</v>
      </c>
    </row>
    <row r="97" spans="1:22" ht="38.25" x14ac:dyDescent="0.2">
      <c r="A97" s="19" t="s">
        <v>226</v>
      </c>
      <c r="B97" s="20"/>
      <c r="C97" s="20"/>
      <c r="D97" s="20" t="s">
        <v>227</v>
      </c>
      <c r="E97" s="19" t="s">
        <v>96</v>
      </c>
      <c r="F97" s="19"/>
      <c r="G97" s="21">
        <v>250000000</v>
      </c>
      <c r="H97" s="21">
        <v>0</v>
      </c>
      <c r="I97" s="22">
        <v>-150000000</v>
      </c>
      <c r="J97" s="21">
        <f>I97+G97</f>
        <v>100000000</v>
      </c>
      <c r="K97" s="21">
        <v>209999570.11000001</v>
      </c>
      <c r="L97" s="21">
        <v>0</v>
      </c>
      <c r="M97" s="22">
        <v>0</v>
      </c>
      <c r="N97" s="21">
        <f t="shared" si="13"/>
        <v>209999570.11000001</v>
      </c>
      <c r="O97" s="21">
        <v>205294770</v>
      </c>
      <c r="P97" s="21">
        <v>0</v>
      </c>
      <c r="Q97" s="22">
        <v>150000000</v>
      </c>
      <c r="R97" s="21">
        <f t="shared" si="14"/>
        <v>355294770</v>
      </c>
      <c r="S97" s="21"/>
      <c r="T97" s="21"/>
      <c r="U97" s="21"/>
      <c r="V97" s="19" t="s">
        <v>216</v>
      </c>
    </row>
    <row r="98" spans="1:22" ht="25.5" x14ac:dyDescent="0.2">
      <c r="A98" s="15" t="s">
        <v>228</v>
      </c>
      <c r="B98" s="16" t="s">
        <v>229</v>
      </c>
      <c r="C98" s="16" t="s">
        <v>44</v>
      </c>
      <c r="D98" s="16" t="s">
        <v>18</v>
      </c>
      <c r="E98" s="15"/>
      <c r="F98" s="19"/>
      <c r="G98" s="17">
        <v>2113023788.27</v>
      </c>
      <c r="H98" s="17">
        <f>H99</f>
        <v>0</v>
      </c>
      <c r="I98" s="18">
        <f>I99</f>
        <v>-324606030</v>
      </c>
      <c r="J98" s="17">
        <f t="shared" ref="J98:J103" si="15">G98+I98</f>
        <v>1788417758.27</v>
      </c>
      <c r="K98" s="17">
        <v>3712313831.7399998</v>
      </c>
      <c r="L98" s="17">
        <f>L99</f>
        <v>0</v>
      </c>
      <c r="M98" s="18">
        <f>M99</f>
        <v>324606030</v>
      </c>
      <c r="N98" s="17">
        <f t="shared" si="13"/>
        <v>4036919861.7399998</v>
      </c>
      <c r="O98" s="17">
        <v>964381410</v>
      </c>
      <c r="P98" s="17">
        <v>0</v>
      </c>
      <c r="Q98" s="18">
        <v>0</v>
      </c>
      <c r="R98" s="17">
        <f t="shared" si="14"/>
        <v>964381410</v>
      </c>
      <c r="S98" s="21"/>
      <c r="T98" s="21"/>
      <c r="U98" s="21"/>
      <c r="V98" s="19"/>
    </row>
    <row r="99" spans="1:22" ht="38.25" x14ac:dyDescent="0.2">
      <c r="A99" s="19" t="s">
        <v>230</v>
      </c>
      <c r="B99" s="20"/>
      <c r="C99" s="20"/>
      <c r="D99" s="20" t="s">
        <v>231</v>
      </c>
      <c r="E99" s="19" t="s">
        <v>232</v>
      </c>
      <c r="F99" s="19" t="s">
        <v>135</v>
      </c>
      <c r="G99" s="21">
        <v>1082625731.5</v>
      </c>
      <c r="H99" s="21">
        <v>0</v>
      </c>
      <c r="I99" s="22">
        <v>-324606030</v>
      </c>
      <c r="J99" s="21">
        <f t="shared" si="15"/>
        <v>758019701.5</v>
      </c>
      <c r="K99" s="21">
        <v>2194466250.6799998</v>
      </c>
      <c r="L99" s="21">
        <v>0</v>
      </c>
      <c r="M99" s="22">
        <v>324606030</v>
      </c>
      <c r="N99" s="21">
        <f t="shared" si="13"/>
        <v>2519072280.6799998</v>
      </c>
      <c r="O99" s="21">
        <v>964381410</v>
      </c>
      <c r="P99" s="21">
        <v>0</v>
      </c>
      <c r="Q99" s="22">
        <v>0</v>
      </c>
      <c r="R99" s="21">
        <f t="shared" si="14"/>
        <v>964381410</v>
      </c>
      <c r="S99" s="21"/>
      <c r="T99" s="21"/>
      <c r="U99" s="21"/>
      <c r="V99" s="19" t="s">
        <v>216</v>
      </c>
    </row>
    <row r="100" spans="1:22" ht="25.5" x14ac:dyDescent="0.2">
      <c r="A100" s="12" t="s">
        <v>41</v>
      </c>
      <c r="B100" s="3" t="s">
        <v>18</v>
      </c>
      <c r="C100" s="3" t="s">
        <v>18</v>
      </c>
      <c r="D100" s="3" t="s">
        <v>18</v>
      </c>
      <c r="E100" s="12"/>
      <c r="F100" s="12"/>
      <c r="G100" s="13">
        <v>122600454.40000001</v>
      </c>
      <c r="H100" s="13">
        <f>H101</f>
        <v>6758113.71</v>
      </c>
      <c r="I100" s="14">
        <f>I101</f>
        <v>0</v>
      </c>
      <c r="J100" s="13">
        <f t="shared" si="15"/>
        <v>122600454.40000001</v>
      </c>
      <c r="K100" s="13">
        <v>0</v>
      </c>
      <c r="L100" s="13">
        <v>0</v>
      </c>
      <c r="M100" s="14">
        <v>0</v>
      </c>
      <c r="N100" s="13">
        <f t="shared" si="13"/>
        <v>0</v>
      </c>
      <c r="O100" s="13">
        <v>0</v>
      </c>
      <c r="P100" s="13">
        <v>0</v>
      </c>
      <c r="Q100" s="14">
        <v>0</v>
      </c>
      <c r="R100" s="13">
        <f t="shared" si="14"/>
        <v>0</v>
      </c>
      <c r="S100" s="13"/>
      <c r="T100" s="13"/>
      <c r="U100" s="13"/>
      <c r="V100" s="12"/>
    </row>
    <row r="101" spans="1:22" ht="89.25" x14ac:dyDescent="0.2">
      <c r="A101" s="15" t="s">
        <v>233</v>
      </c>
      <c r="B101" s="16" t="s">
        <v>234</v>
      </c>
      <c r="C101" s="16" t="s">
        <v>44</v>
      </c>
      <c r="D101" s="16" t="s">
        <v>18</v>
      </c>
      <c r="E101" s="15"/>
      <c r="F101" s="15"/>
      <c r="G101" s="17">
        <v>0</v>
      </c>
      <c r="H101" s="17">
        <f>H102</f>
        <v>6758113.71</v>
      </c>
      <c r="I101" s="18">
        <f>I102</f>
        <v>0</v>
      </c>
      <c r="J101" s="17">
        <f t="shared" si="15"/>
        <v>0</v>
      </c>
      <c r="K101" s="17">
        <v>0</v>
      </c>
      <c r="L101" s="17">
        <v>0</v>
      </c>
      <c r="M101" s="18">
        <v>0</v>
      </c>
      <c r="N101" s="17">
        <f t="shared" si="13"/>
        <v>0</v>
      </c>
      <c r="O101" s="17">
        <v>0</v>
      </c>
      <c r="P101" s="17">
        <v>0</v>
      </c>
      <c r="Q101" s="18">
        <v>0</v>
      </c>
      <c r="R101" s="17">
        <f t="shared" si="14"/>
        <v>0</v>
      </c>
      <c r="S101" s="17"/>
      <c r="T101" s="17"/>
      <c r="U101" s="17"/>
      <c r="V101" s="15"/>
    </row>
    <row r="102" spans="1:22" ht="63.75" x14ac:dyDescent="0.2">
      <c r="A102" s="20" t="s">
        <v>235</v>
      </c>
      <c r="B102" s="20"/>
      <c r="C102" s="20"/>
      <c r="D102" s="20" t="s">
        <v>236</v>
      </c>
      <c r="E102" s="20" t="s">
        <v>37</v>
      </c>
      <c r="F102" s="20" t="s">
        <v>48</v>
      </c>
      <c r="G102" s="23">
        <v>0</v>
      </c>
      <c r="H102" s="23">
        <v>6758113.71</v>
      </c>
      <c r="I102" s="24">
        <v>0</v>
      </c>
      <c r="J102" s="23">
        <f t="shared" si="15"/>
        <v>0</v>
      </c>
      <c r="K102" s="23">
        <v>0</v>
      </c>
      <c r="L102" s="23">
        <v>0</v>
      </c>
      <c r="M102" s="24">
        <v>0</v>
      </c>
      <c r="N102" s="23">
        <f t="shared" si="13"/>
        <v>0</v>
      </c>
      <c r="O102" s="23">
        <v>0</v>
      </c>
      <c r="P102" s="23">
        <v>0</v>
      </c>
      <c r="Q102" s="24">
        <v>0</v>
      </c>
      <c r="R102" s="23">
        <f t="shared" si="14"/>
        <v>0</v>
      </c>
      <c r="S102" s="21"/>
      <c r="T102" s="21"/>
      <c r="U102" s="21"/>
      <c r="V102" s="19" t="s">
        <v>237</v>
      </c>
    </row>
    <row r="103" spans="1:22" ht="25.5" x14ac:dyDescent="0.2">
      <c r="A103" s="12" t="s">
        <v>41</v>
      </c>
      <c r="B103" s="3" t="s">
        <v>18</v>
      </c>
      <c r="C103" s="3" t="s">
        <v>18</v>
      </c>
      <c r="D103" s="3" t="s">
        <v>18</v>
      </c>
      <c r="E103" s="20"/>
      <c r="F103" s="20"/>
      <c r="G103" s="25">
        <f>G104</f>
        <v>3933302.34</v>
      </c>
      <c r="H103" s="25">
        <f>H104</f>
        <v>0</v>
      </c>
      <c r="I103" s="26">
        <f>I104</f>
        <v>673711434.47000003</v>
      </c>
      <c r="J103" s="25">
        <f t="shared" si="15"/>
        <v>677644736.81000006</v>
      </c>
      <c r="K103" s="25">
        <f t="shared" ref="K103:R103" si="16">K104</f>
        <v>0</v>
      </c>
      <c r="L103" s="25">
        <f t="shared" si="16"/>
        <v>0</v>
      </c>
      <c r="M103" s="26">
        <f t="shared" si="16"/>
        <v>0</v>
      </c>
      <c r="N103" s="25">
        <f t="shared" si="16"/>
        <v>0</v>
      </c>
      <c r="O103" s="25">
        <f t="shared" si="16"/>
        <v>0</v>
      </c>
      <c r="P103" s="25">
        <f t="shared" si="16"/>
        <v>0</v>
      </c>
      <c r="Q103" s="26">
        <f t="shared" si="16"/>
        <v>0</v>
      </c>
      <c r="R103" s="25">
        <f t="shared" si="16"/>
        <v>0</v>
      </c>
      <c r="S103" s="21"/>
      <c r="T103" s="21"/>
      <c r="U103" s="21"/>
      <c r="V103" s="19"/>
    </row>
    <row r="104" spans="1:22" ht="25.5" x14ac:dyDescent="0.2">
      <c r="A104" s="15" t="s">
        <v>238</v>
      </c>
      <c r="B104" s="16" t="s">
        <v>239</v>
      </c>
      <c r="C104" s="16" t="s">
        <v>240</v>
      </c>
      <c r="D104" s="16" t="s">
        <v>18</v>
      </c>
      <c r="E104" s="20"/>
      <c r="F104" s="20"/>
      <c r="G104" s="17">
        <v>3933302.34</v>
      </c>
      <c r="H104" s="27">
        <v>0</v>
      </c>
      <c r="I104" s="28">
        <f>I105+I106+I107+I108+I109+I110+I111+I112+I113+I114+I115+I116+I117+I118+I119+I120+I121</f>
        <v>673711434.47000003</v>
      </c>
      <c r="J104" s="27">
        <v>76718858.590000004</v>
      </c>
      <c r="K104" s="27">
        <v>0</v>
      </c>
      <c r="L104" s="27">
        <v>0</v>
      </c>
      <c r="M104" s="28">
        <v>0</v>
      </c>
      <c r="N104" s="27">
        <f>M104+K104</f>
        <v>0</v>
      </c>
      <c r="O104" s="27">
        <v>0</v>
      </c>
      <c r="P104" s="27">
        <v>0</v>
      </c>
      <c r="Q104" s="28">
        <v>0</v>
      </c>
      <c r="R104" s="27">
        <f>Q104+O104</f>
        <v>0</v>
      </c>
      <c r="S104" s="21"/>
      <c r="T104" s="21"/>
      <c r="U104" s="21"/>
      <c r="V104" s="19"/>
    </row>
    <row r="105" spans="1:22" ht="38.25" x14ac:dyDescent="0.2">
      <c r="A105" s="19" t="s">
        <v>241</v>
      </c>
      <c r="B105" s="20"/>
      <c r="C105" s="20"/>
      <c r="D105" s="20" t="s">
        <v>242</v>
      </c>
      <c r="E105" s="19" t="s">
        <v>84</v>
      </c>
      <c r="F105" s="20" t="s">
        <v>38</v>
      </c>
      <c r="G105" s="23">
        <v>0</v>
      </c>
      <c r="H105" s="23">
        <v>0</v>
      </c>
      <c r="I105" s="24">
        <v>76718858.590000004</v>
      </c>
      <c r="J105" s="23">
        <f t="shared" ref="J105:J144" si="17">G105+I105</f>
        <v>76718858.590000004</v>
      </c>
      <c r="K105" s="23">
        <v>0</v>
      </c>
      <c r="L105" s="23">
        <v>0</v>
      </c>
      <c r="M105" s="24">
        <v>0</v>
      </c>
      <c r="N105" s="23">
        <v>0</v>
      </c>
      <c r="O105" s="23">
        <v>0</v>
      </c>
      <c r="P105" s="23">
        <v>0</v>
      </c>
      <c r="Q105" s="24">
        <v>0</v>
      </c>
      <c r="R105" s="23">
        <v>0</v>
      </c>
      <c r="S105" s="21"/>
      <c r="T105" s="21"/>
      <c r="U105" s="21"/>
      <c r="V105" s="19" t="s">
        <v>243</v>
      </c>
    </row>
    <row r="106" spans="1:22" ht="38.25" x14ac:dyDescent="0.2">
      <c r="A106" s="19" t="s">
        <v>244</v>
      </c>
      <c r="B106" s="20"/>
      <c r="C106" s="20"/>
      <c r="D106" s="20" t="s">
        <v>245</v>
      </c>
      <c r="E106" s="19" t="s">
        <v>61</v>
      </c>
      <c r="F106" s="20" t="s">
        <v>38</v>
      </c>
      <c r="G106" s="23">
        <v>0</v>
      </c>
      <c r="H106" s="23">
        <v>0</v>
      </c>
      <c r="I106" s="24">
        <v>39176746.68</v>
      </c>
      <c r="J106" s="23">
        <f t="shared" si="17"/>
        <v>39176746.68</v>
      </c>
      <c r="K106" s="23">
        <v>0</v>
      </c>
      <c r="L106" s="23">
        <v>0</v>
      </c>
      <c r="M106" s="24">
        <v>0</v>
      </c>
      <c r="N106" s="23">
        <v>0</v>
      </c>
      <c r="O106" s="23">
        <v>0</v>
      </c>
      <c r="P106" s="23">
        <v>0</v>
      </c>
      <c r="Q106" s="24">
        <v>0</v>
      </c>
      <c r="R106" s="23">
        <v>0</v>
      </c>
      <c r="S106" s="21"/>
      <c r="T106" s="21"/>
      <c r="U106" s="21"/>
      <c r="V106" s="19" t="s">
        <v>243</v>
      </c>
    </row>
    <row r="107" spans="1:22" ht="38.25" x14ac:dyDescent="0.2">
      <c r="A107" s="19" t="s">
        <v>246</v>
      </c>
      <c r="B107" s="20"/>
      <c r="C107" s="20"/>
      <c r="D107" s="20" t="s">
        <v>247</v>
      </c>
      <c r="E107" s="19" t="s">
        <v>47</v>
      </c>
      <c r="F107" s="20" t="s">
        <v>38</v>
      </c>
      <c r="G107" s="23">
        <v>0</v>
      </c>
      <c r="H107" s="23">
        <v>0</v>
      </c>
      <c r="I107" s="24">
        <v>66101516.549999997</v>
      </c>
      <c r="J107" s="23">
        <f t="shared" si="17"/>
        <v>66101516.549999997</v>
      </c>
      <c r="K107" s="23">
        <v>0</v>
      </c>
      <c r="L107" s="23">
        <v>0</v>
      </c>
      <c r="M107" s="24">
        <v>0</v>
      </c>
      <c r="N107" s="23">
        <v>0</v>
      </c>
      <c r="O107" s="23">
        <v>0</v>
      </c>
      <c r="P107" s="23">
        <v>0</v>
      </c>
      <c r="Q107" s="24">
        <v>0</v>
      </c>
      <c r="R107" s="23">
        <v>0</v>
      </c>
      <c r="S107" s="21"/>
      <c r="T107" s="21"/>
      <c r="U107" s="21"/>
      <c r="V107" s="19" t="s">
        <v>243</v>
      </c>
    </row>
    <row r="108" spans="1:22" ht="38.25" x14ac:dyDescent="0.2">
      <c r="A108" s="19" t="s">
        <v>248</v>
      </c>
      <c r="B108" s="20"/>
      <c r="C108" s="20"/>
      <c r="D108" s="20" t="s">
        <v>249</v>
      </c>
      <c r="E108" s="19" t="s">
        <v>37</v>
      </c>
      <c r="F108" s="20" t="s">
        <v>38</v>
      </c>
      <c r="G108" s="23">
        <v>0</v>
      </c>
      <c r="H108" s="23">
        <v>0</v>
      </c>
      <c r="I108" s="24">
        <v>53339644.840000004</v>
      </c>
      <c r="J108" s="23">
        <f t="shared" si="17"/>
        <v>53339644.840000004</v>
      </c>
      <c r="K108" s="23">
        <v>0</v>
      </c>
      <c r="L108" s="23">
        <v>0</v>
      </c>
      <c r="M108" s="24">
        <v>0</v>
      </c>
      <c r="N108" s="23">
        <v>0</v>
      </c>
      <c r="O108" s="23">
        <v>0</v>
      </c>
      <c r="P108" s="23">
        <v>0</v>
      </c>
      <c r="Q108" s="24">
        <v>0</v>
      </c>
      <c r="R108" s="23">
        <v>0</v>
      </c>
      <c r="S108" s="21"/>
      <c r="T108" s="21"/>
      <c r="U108" s="21"/>
      <c r="V108" s="19" t="s">
        <v>243</v>
      </c>
    </row>
    <row r="109" spans="1:22" ht="38.25" x14ac:dyDescent="0.2">
      <c r="A109" s="19" t="s">
        <v>250</v>
      </c>
      <c r="B109" s="20"/>
      <c r="C109" s="20"/>
      <c r="D109" s="20" t="s">
        <v>251</v>
      </c>
      <c r="E109" s="19" t="s">
        <v>252</v>
      </c>
      <c r="F109" s="20" t="s">
        <v>38</v>
      </c>
      <c r="G109" s="23">
        <v>0</v>
      </c>
      <c r="H109" s="23">
        <v>0</v>
      </c>
      <c r="I109" s="24">
        <v>40328591.780000001</v>
      </c>
      <c r="J109" s="23">
        <f t="shared" si="17"/>
        <v>40328591.780000001</v>
      </c>
      <c r="K109" s="23">
        <v>0</v>
      </c>
      <c r="L109" s="23">
        <v>0</v>
      </c>
      <c r="M109" s="24">
        <v>0</v>
      </c>
      <c r="N109" s="23">
        <v>0</v>
      </c>
      <c r="O109" s="23">
        <v>0</v>
      </c>
      <c r="P109" s="23">
        <v>0</v>
      </c>
      <c r="Q109" s="24">
        <v>0</v>
      </c>
      <c r="R109" s="23">
        <v>0</v>
      </c>
      <c r="S109" s="21"/>
      <c r="T109" s="21"/>
      <c r="U109" s="21"/>
      <c r="V109" s="19" t="s">
        <v>243</v>
      </c>
    </row>
    <row r="110" spans="1:22" ht="38.25" x14ac:dyDescent="0.2">
      <c r="A110" s="19" t="s">
        <v>253</v>
      </c>
      <c r="B110" s="20"/>
      <c r="C110" s="20"/>
      <c r="D110" s="20" t="s">
        <v>254</v>
      </c>
      <c r="E110" s="19" t="s">
        <v>232</v>
      </c>
      <c r="F110" s="20" t="s">
        <v>38</v>
      </c>
      <c r="G110" s="23">
        <v>1660600</v>
      </c>
      <c r="H110" s="23">
        <v>0</v>
      </c>
      <c r="I110" s="24">
        <v>45092567.75</v>
      </c>
      <c r="J110" s="23">
        <f t="shared" si="17"/>
        <v>46753167.75</v>
      </c>
      <c r="K110" s="23">
        <v>0</v>
      </c>
      <c r="L110" s="23">
        <v>0</v>
      </c>
      <c r="M110" s="24">
        <v>0</v>
      </c>
      <c r="N110" s="23">
        <v>0</v>
      </c>
      <c r="O110" s="23">
        <v>0</v>
      </c>
      <c r="P110" s="23">
        <v>0</v>
      </c>
      <c r="Q110" s="24">
        <v>0</v>
      </c>
      <c r="R110" s="23">
        <v>0</v>
      </c>
      <c r="S110" s="21"/>
      <c r="T110" s="21"/>
      <c r="U110" s="21"/>
      <c r="V110" s="19" t="s">
        <v>243</v>
      </c>
    </row>
    <row r="111" spans="1:22" ht="38.25" x14ac:dyDescent="0.2">
      <c r="A111" s="19" t="s">
        <v>255</v>
      </c>
      <c r="B111" s="20"/>
      <c r="C111" s="20"/>
      <c r="D111" s="20" t="s">
        <v>256</v>
      </c>
      <c r="E111" s="19" t="s">
        <v>154</v>
      </c>
      <c r="F111" s="20" t="s">
        <v>38</v>
      </c>
      <c r="G111" s="23">
        <v>0</v>
      </c>
      <c r="H111" s="23">
        <v>0</v>
      </c>
      <c r="I111" s="24">
        <v>33534860.960000001</v>
      </c>
      <c r="J111" s="23">
        <f t="shared" si="17"/>
        <v>33534860.960000001</v>
      </c>
      <c r="K111" s="23">
        <v>0</v>
      </c>
      <c r="L111" s="23">
        <v>0</v>
      </c>
      <c r="M111" s="24">
        <v>0</v>
      </c>
      <c r="N111" s="23">
        <v>0</v>
      </c>
      <c r="O111" s="23">
        <v>0</v>
      </c>
      <c r="P111" s="23">
        <v>0</v>
      </c>
      <c r="Q111" s="24">
        <v>0</v>
      </c>
      <c r="R111" s="23">
        <v>0</v>
      </c>
      <c r="S111" s="21"/>
      <c r="T111" s="21"/>
      <c r="U111" s="21"/>
      <c r="V111" s="19" t="s">
        <v>243</v>
      </c>
    </row>
    <row r="112" spans="1:22" ht="38.25" x14ac:dyDescent="0.2">
      <c r="A112" s="19" t="s">
        <v>257</v>
      </c>
      <c r="B112" s="20"/>
      <c r="C112" s="20"/>
      <c r="D112" s="20" t="s">
        <v>258</v>
      </c>
      <c r="E112" s="19" t="s">
        <v>259</v>
      </c>
      <c r="F112" s="20" t="s">
        <v>38</v>
      </c>
      <c r="G112" s="23">
        <v>0</v>
      </c>
      <c r="H112" s="23">
        <v>0</v>
      </c>
      <c r="I112" s="24">
        <v>24108480</v>
      </c>
      <c r="J112" s="23">
        <f t="shared" si="17"/>
        <v>24108480</v>
      </c>
      <c r="K112" s="23">
        <v>0</v>
      </c>
      <c r="L112" s="23">
        <v>0</v>
      </c>
      <c r="M112" s="24">
        <v>0</v>
      </c>
      <c r="N112" s="23">
        <v>0</v>
      </c>
      <c r="O112" s="23">
        <v>0</v>
      </c>
      <c r="P112" s="23">
        <v>0</v>
      </c>
      <c r="Q112" s="24">
        <v>0</v>
      </c>
      <c r="R112" s="23">
        <v>0</v>
      </c>
      <c r="S112" s="21"/>
      <c r="T112" s="21"/>
      <c r="U112" s="21"/>
      <c r="V112" s="19" t="s">
        <v>243</v>
      </c>
    </row>
    <row r="113" spans="1:22" ht="38.25" x14ac:dyDescent="0.2">
      <c r="A113" s="19" t="s">
        <v>260</v>
      </c>
      <c r="B113" s="20"/>
      <c r="C113" s="20"/>
      <c r="D113" s="20" t="s">
        <v>261</v>
      </c>
      <c r="E113" s="19" t="s">
        <v>262</v>
      </c>
      <c r="F113" s="20" t="s">
        <v>38</v>
      </c>
      <c r="G113" s="23">
        <v>0</v>
      </c>
      <c r="H113" s="23">
        <v>0</v>
      </c>
      <c r="I113" s="24">
        <v>69032753.760000005</v>
      </c>
      <c r="J113" s="23">
        <f t="shared" si="17"/>
        <v>69032753.760000005</v>
      </c>
      <c r="K113" s="23">
        <v>0</v>
      </c>
      <c r="L113" s="23">
        <v>0</v>
      </c>
      <c r="M113" s="24">
        <v>0</v>
      </c>
      <c r="N113" s="23">
        <v>0</v>
      </c>
      <c r="O113" s="23">
        <v>0</v>
      </c>
      <c r="P113" s="23">
        <v>0</v>
      </c>
      <c r="Q113" s="24">
        <v>0</v>
      </c>
      <c r="R113" s="23">
        <v>0</v>
      </c>
      <c r="S113" s="21"/>
      <c r="T113" s="21"/>
      <c r="U113" s="21"/>
      <c r="V113" s="19" t="s">
        <v>243</v>
      </c>
    </row>
    <row r="114" spans="1:22" ht="38.25" x14ac:dyDescent="0.2">
      <c r="A114" s="19" t="s">
        <v>263</v>
      </c>
      <c r="B114" s="20"/>
      <c r="C114" s="20"/>
      <c r="D114" s="20" t="s">
        <v>264</v>
      </c>
      <c r="E114" s="19" t="s">
        <v>265</v>
      </c>
      <c r="F114" s="20" t="s">
        <v>38</v>
      </c>
      <c r="G114" s="23">
        <v>0</v>
      </c>
      <c r="H114" s="23">
        <v>0</v>
      </c>
      <c r="I114" s="24">
        <v>70764117.629999995</v>
      </c>
      <c r="J114" s="23">
        <f t="shared" si="17"/>
        <v>70764117.629999995</v>
      </c>
      <c r="K114" s="23">
        <v>0</v>
      </c>
      <c r="L114" s="23">
        <v>0</v>
      </c>
      <c r="M114" s="24">
        <v>0</v>
      </c>
      <c r="N114" s="23">
        <v>0</v>
      </c>
      <c r="O114" s="23">
        <v>0</v>
      </c>
      <c r="P114" s="23">
        <v>0</v>
      </c>
      <c r="Q114" s="24">
        <v>0</v>
      </c>
      <c r="R114" s="23">
        <v>0</v>
      </c>
      <c r="S114" s="21"/>
      <c r="T114" s="21"/>
      <c r="U114" s="21"/>
      <c r="V114" s="19" t="s">
        <v>243</v>
      </c>
    </row>
    <row r="115" spans="1:22" ht="38.25" x14ac:dyDescent="0.2">
      <c r="A115" s="19" t="s">
        <v>266</v>
      </c>
      <c r="B115" s="20"/>
      <c r="C115" s="20"/>
      <c r="D115" s="20" t="s">
        <v>267</v>
      </c>
      <c r="E115" s="19" t="s">
        <v>268</v>
      </c>
      <c r="F115" s="20" t="s">
        <v>38</v>
      </c>
      <c r="G115" s="23">
        <v>0</v>
      </c>
      <c r="H115" s="23">
        <v>0</v>
      </c>
      <c r="I115" s="24">
        <v>42399312.369999997</v>
      </c>
      <c r="J115" s="23">
        <f t="shared" si="17"/>
        <v>42399312.369999997</v>
      </c>
      <c r="K115" s="23">
        <v>0</v>
      </c>
      <c r="L115" s="23">
        <v>0</v>
      </c>
      <c r="M115" s="24">
        <v>0</v>
      </c>
      <c r="N115" s="23">
        <v>0</v>
      </c>
      <c r="O115" s="23">
        <v>0</v>
      </c>
      <c r="P115" s="23">
        <v>0</v>
      </c>
      <c r="Q115" s="24">
        <v>0</v>
      </c>
      <c r="R115" s="23">
        <v>0</v>
      </c>
      <c r="S115" s="21"/>
      <c r="T115" s="21"/>
      <c r="U115" s="21"/>
      <c r="V115" s="19" t="s">
        <v>243</v>
      </c>
    </row>
    <row r="116" spans="1:22" ht="38.25" x14ac:dyDescent="0.2">
      <c r="A116" s="19" t="s">
        <v>269</v>
      </c>
      <c r="B116" s="20"/>
      <c r="C116" s="20"/>
      <c r="D116" s="20" t="s">
        <v>270</v>
      </c>
      <c r="E116" s="19" t="s">
        <v>271</v>
      </c>
      <c r="F116" s="20" t="s">
        <v>38</v>
      </c>
      <c r="G116" s="23">
        <v>0</v>
      </c>
      <c r="H116" s="23">
        <v>0</v>
      </c>
      <c r="I116" s="24">
        <v>25353900</v>
      </c>
      <c r="J116" s="23">
        <f t="shared" si="17"/>
        <v>25353900</v>
      </c>
      <c r="K116" s="23">
        <v>0</v>
      </c>
      <c r="L116" s="23">
        <v>0</v>
      </c>
      <c r="M116" s="24">
        <v>0</v>
      </c>
      <c r="N116" s="23">
        <v>0</v>
      </c>
      <c r="O116" s="23">
        <v>0</v>
      </c>
      <c r="P116" s="23">
        <v>0</v>
      </c>
      <c r="Q116" s="24">
        <v>0</v>
      </c>
      <c r="R116" s="23">
        <v>0</v>
      </c>
      <c r="S116" s="21"/>
      <c r="T116" s="21"/>
      <c r="U116" s="21"/>
      <c r="V116" s="19" t="s">
        <v>243</v>
      </c>
    </row>
    <row r="117" spans="1:22" ht="38.25" x14ac:dyDescent="0.2">
      <c r="A117" s="19" t="s">
        <v>272</v>
      </c>
      <c r="B117" s="20"/>
      <c r="C117" s="20"/>
      <c r="D117" s="20" t="s">
        <v>273</v>
      </c>
      <c r="E117" s="19" t="s">
        <v>274</v>
      </c>
      <c r="F117" s="20" t="s">
        <v>38</v>
      </c>
      <c r="G117" s="23">
        <v>0</v>
      </c>
      <c r="H117" s="23">
        <v>0</v>
      </c>
      <c r="I117" s="24">
        <v>16438400</v>
      </c>
      <c r="J117" s="23">
        <f t="shared" si="17"/>
        <v>16438400</v>
      </c>
      <c r="K117" s="23">
        <v>0</v>
      </c>
      <c r="L117" s="23">
        <v>0</v>
      </c>
      <c r="M117" s="24">
        <v>0</v>
      </c>
      <c r="N117" s="23">
        <v>0</v>
      </c>
      <c r="O117" s="23">
        <v>0</v>
      </c>
      <c r="P117" s="23">
        <v>0</v>
      </c>
      <c r="Q117" s="24">
        <v>0</v>
      </c>
      <c r="R117" s="23">
        <v>0</v>
      </c>
      <c r="S117" s="21"/>
      <c r="T117" s="21"/>
      <c r="U117" s="21"/>
      <c r="V117" s="19" t="s">
        <v>243</v>
      </c>
    </row>
    <row r="118" spans="1:22" ht="38.25" x14ac:dyDescent="0.2">
      <c r="A118" s="19" t="s">
        <v>275</v>
      </c>
      <c r="B118" s="20"/>
      <c r="C118" s="20"/>
      <c r="D118" s="20" t="s">
        <v>276</v>
      </c>
      <c r="E118" s="19" t="s">
        <v>75</v>
      </c>
      <c r="F118" s="20" t="s">
        <v>38</v>
      </c>
      <c r="G118" s="23">
        <v>0</v>
      </c>
      <c r="H118" s="23">
        <v>0</v>
      </c>
      <c r="I118" s="24">
        <v>5104160</v>
      </c>
      <c r="J118" s="23">
        <f t="shared" si="17"/>
        <v>5104160</v>
      </c>
      <c r="K118" s="23">
        <v>0</v>
      </c>
      <c r="L118" s="23">
        <v>0</v>
      </c>
      <c r="M118" s="24">
        <v>0</v>
      </c>
      <c r="N118" s="23">
        <v>0</v>
      </c>
      <c r="O118" s="23">
        <v>0</v>
      </c>
      <c r="P118" s="23">
        <v>0</v>
      </c>
      <c r="Q118" s="24">
        <v>0</v>
      </c>
      <c r="R118" s="23">
        <v>0</v>
      </c>
      <c r="S118" s="21"/>
      <c r="T118" s="21"/>
      <c r="U118" s="21"/>
      <c r="V118" s="19" t="s">
        <v>243</v>
      </c>
    </row>
    <row r="119" spans="1:22" ht="38.25" x14ac:dyDescent="0.2">
      <c r="A119" s="19" t="s">
        <v>277</v>
      </c>
      <c r="B119" s="20"/>
      <c r="C119" s="20"/>
      <c r="D119" s="20" t="s">
        <v>278</v>
      </c>
      <c r="E119" s="19" t="s">
        <v>279</v>
      </c>
      <c r="F119" s="20" t="s">
        <v>38</v>
      </c>
      <c r="G119" s="23">
        <v>0</v>
      </c>
      <c r="H119" s="23">
        <v>0</v>
      </c>
      <c r="I119" s="24">
        <v>7308400</v>
      </c>
      <c r="J119" s="23">
        <f t="shared" si="17"/>
        <v>7308400</v>
      </c>
      <c r="K119" s="23">
        <v>0</v>
      </c>
      <c r="L119" s="23">
        <v>0</v>
      </c>
      <c r="M119" s="24">
        <v>0</v>
      </c>
      <c r="N119" s="23">
        <v>0</v>
      </c>
      <c r="O119" s="23">
        <v>0</v>
      </c>
      <c r="P119" s="23">
        <v>0</v>
      </c>
      <c r="Q119" s="24">
        <v>0</v>
      </c>
      <c r="R119" s="23">
        <v>0</v>
      </c>
      <c r="S119" s="21"/>
      <c r="T119" s="21"/>
      <c r="U119" s="21"/>
      <c r="V119" s="19" t="s">
        <v>243</v>
      </c>
    </row>
    <row r="120" spans="1:22" ht="38.25" x14ac:dyDescent="0.2">
      <c r="A120" s="19" t="s">
        <v>280</v>
      </c>
      <c r="B120" s="20"/>
      <c r="C120" s="20"/>
      <c r="D120" s="20" t="s">
        <v>281</v>
      </c>
      <c r="E120" s="19" t="s">
        <v>78</v>
      </c>
      <c r="F120" s="20" t="s">
        <v>38</v>
      </c>
      <c r="G120" s="23">
        <v>0</v>
      </c>
      <c r="H120" s="23">
        <v>0</v>
      </c>
      <c r="I120" s="24">
        <v>29088714.949999999</v>
      </c>
      <c r="J120" s="23">
        <f t="shared" si="17"/>
        <v>29088714.949999999</v>
      </c>
      <c r="K120" s="23"/>
      <c r="L120" s="23"/>
      <c r="M120" s="24"/>
      <c r="N120" s="23"/>
      <c r="O120" s="23"/>
      <c r="P120" s="23"/>
      <c r="Q120" s="24"/>
      <c r="R120" s="23"/>
      <c r="S120" s="21"/>
      <c r="T120" s="21"/>
      <c r="U120" s="21"/>
      <c r="V120" s="19"/>
    </row>
    <row r="121" spans="1:22" ht="38.25" x14ac:dyDescent="0.2">
      <c r="A121" s="19" t="s">
        <v>282</v>
      </c>
      <c r="B121" s="20"/>
      <c r="C121" s="20"/>
      <c r="D121" s="20" t="s">
        <v>283</v>
      </c>
      <c r="E121" s="19" t="s">
        <v>96</v>
      </c>
      <c r="F121" s="20" t="s">
        <v>38</v>
      </c>
      <c r="G121" s="23">
        <v>0</v>
      </c>
      <c r="H121" s="23">
        <v>0</v>
      </c>
      <c r="I121" s="24">
        <v>29820408.609999999</v>
      </c>
      <c r="J121" s="23">
        <f t="shared" si="17"/>
        <v>29820408.609999999</v>
      </c>
      <c r="K121" s="23"/>
      <c r="L121" s="23"/>
      <c r="M121" s="24"/>
      <c r="N121" s="23"/>
      <c r="O121" s="23"/>
      <c r="P121" s="23"/>
      <c r="Q121" s="24"/>
      <c r="R121" s="23"/>
      <c r="S121" s="21"/>
      <c r="T121" s="21"/>
      <c r="U121" s="21"/>
      <c r="V121" s="19"/>
    </row>
    <row r="122" spans="1:22" ht="12.75" x14ac:dyDescent="0.2">
      <c r="A122" s="12" t="s">
        <v>56</v>
      </c>
      <c r="B122" s="3" t="s">
        <v>18</v>
      </c>
      <c r="C122" s="3" t="s">
        <v>18</v>
      </c>
      <c r="D122" s="3" t="s">
        <v>18</v>
      </c>
      <c r="E122" s="12"/>
      <c r="F122" s="19"/>
      <c r="G122" s="25">
        <v>1268440.1000000001</v>
      </c>
      <c r="H122" s="25">
        <f>H123</f>
        <v>0</v>
      </c>
      <c r="I122" s="26">
        <v>28145663.699999999</v>
      </c>
      <c r="J122" s="25">
        <f t="shared" si="17"/>
        <v>29414103.800000001</v>
      </c>
      <c r="K122" s="25">
        <v>0</v>
      </c>
      <c r="L122" s="25">
        <v>0</v>
      </c>
      <c r="M122" s="26">
        <v>0</v>
      </c>
      <c r="N122" s="25">
        <f t="shared" ref="N122:N127" si="18">K122+M122</f>
        <v>0</v>
      </c>
      <c r="O122" s="25">
        <v>0</v>
      </c>
      <c r="P122" s="25">
        <v>0</v>
      </c>
      <c r="Q122" s="26">
        <v>0</v>
      </c>
      <c r="R122" s="25">
        <f t="shared" ref="R122:R127" si="19">O122+Q122</f>
        <v>0</v>
      </c>
      <c r="S122" s="21"/>
      <c r="T122" s="21"/>
      <c r="U122" s="21"/>
      <c r="V122" s="19" t="s">
        <v>243</v>
      </c>
    </row>
    <row r="123" spans="1:22" ht="51" x14ac:dyDescent="0.2">
      <c r="A123" s="15" t="s">
        <v>284</v>
      </c>
      <c r="B123" s="16" t="s">
        <v>285</v>
      </c>
      <c r="C123" s="16" t="s">
        <v>112</v>
      </c>
      <c r="D123" s="16" t="s">
        <v>18</v>
      </c>
      <c r="E123" s="15"/>
      <c r="F123" s="19"/>
      <c r="G123" s="27">
        <v>0</v>
      </c>
      <c r="H123" s="27">
        <f>H124</f>
        <v>0</v>
      </c>
      <c r="I123" s="28">
        <v>28145663.699999999</v>
      </c>
      <c r="J123" s="27">
        <f t="shared" si="17"/>
        <v>28145663.699999999</v>
      </c>
      <c r="K123" s="27">
        <v>0</v>
      </c>
      <c r="L123" s="27">
        <v>0</v>
      </c>
      <c r="M123" s="28">
        <v>0</v>
      </c>
      <c r="N123" s="27">
        <f t="shared" si="18"/>
        <v>0</v>
      </c>
      <c r="O123" s="27">
        <v>0</v>
      </c>
      <c r="P123" s="27">
        <v>0</v>
      </c>
      <c r="Q123" s="28">
        <v>0</v>
      </c>
      <c r="R123" s="27">
        <f t="shared" si="19"/>
        <v>0</v>
      </c>
      <c r="S123" s="21"/>
      <c r="T123" s="21"/>
      <c r="U123" s="21"/>
      <c r="V123" s="19"/>
    </row>
    <row r="124" spans="1:22" ht="25.5" x14ac:dyDescent="0.2">
      <c r="A124" s="19" t="s">
        <v>286</v>
      </c>
      <c r="B124" s="20"/>
      <c r="C124" s="20"/>
      <c r="D124" s="20" t="s">
        <v>287</v>
      </c>
      <c r="E124" s="19" t="s">
        <v>27</v>
      </c>
      <c r="F124" s="19" t="s">
        <v>48</v>
      </c>
      <c r="G124" s="23">
        <v>0</v>
      </c>
      <c r="H124" s="23">
        <v>0</v>
      </c>
      <c r="I124" s="24">
        <v>28145663.699999999</v>
      </c>
      <c r="J124" s="23">
        <f t="shared" si="17"/>
        <v>28145663.699999999</v>
      </c>
      <c r="K124" s="23">
        <v>0</v>
      </c>
      <c r="L124" s="23">
        <v>0</v>
      </c>
      <c r="M124" s="24">
        <v>0</v>
      </c>
      <c r="N124" s="23">
        <f t="shared" si="18"/>
        <v>0</v>
      </c>
      <c r="O124" s="23">
        <v>0</v>
      </c>
      <c r="P124" s="23">
        <v>0</v>
      </c>
      <c r="Q124" s="24">
        <v>0</v>
      </c>
      <c r="R124" s="23">
        <f t="shared" si="19"/>
        <v>0</v>
      </c>
      <c r="S124" s="21"/>
      <c r="T124" s="21"/>
      <c r="U124" s="21"/>
      <c r="V124" s="19" t="s">
        <v>288</v>
      </c>
    </row>
    <row r="125" spans="1:22" ht="12.75" x14ac:dyDescent="0.2">
      <c r="A125" s="12" t="s">
        <v>289</v>
      </c>
      <c r="B125" s="3" t="s">
        <v>18</v>
      </c>
      <c r="C125" s="3" t="s">
        <v>18</v>
      </c>
      <c r="D125" s="3" t="s">
        <v>18</v>
      </c>
      <c r="E125" s="12"/>
      <c r="F125" s="19"/>
      <c r="G125" s="13">
        <v>1171927467.5999999</v>
      </c>
      <c r="H125" s="13">
        <f>H126</f>
        <v>0</v>
      </c>
      <c r="I125" s="14">
        <f>I126+I128</f>
        <v>-100000000</v>
      </c>
      <c r="J125" s="13">
        <f t="shared" si="17"/>
        <v>1071927467.5999999</v>
      </c>
      <c r="K125" s="13">
        <v>1983090337.98</v>
      </c>
      <c r="L125" s="13">
        <f>L126</f>
        <v>0</v>
      </c>
      <c r="M125" s="14">
        <f>M126+M128</f>
        <v>-724606030</v>
      </c>
      <c r="N125" s="13">
        <f t="shared" si="18"/>
        <v>1258484307.98</v>
      </c>
      <c r="O125" s="13">
        <v>622405780</v>
      </c>
      <c r="P125" s="13">
        <v>0</v>
      </c>
      <c r="Q125" s="14">
        <f>Q126</f>
        <v>-500000000</v>
      </c>
      <c r="R125" s="13">
        <f t="shared" si="19"/>
        <v>122405780</v>
      </c>
      <c r="S125" s="21"/>
      <c r="T125" s="21"/>
      <c r="U125" s="21"/>
      <c r="V125" s="19"/>
    </row>
    <row r="126" spans="1:22" ht="51" x14ac:dyDescent="0.2">
      <c r="A126" s="15" t="s">
        <v>290</v>
      </c>
      <c r="B126" s="16" t="s">
        <v>291</v>
      </c>
      <c r="C126" s="16" t="s">
        <v>112</v>
      </c>
      <c r="D126" s="16" t="s">
        <v>18</v>
      </c>
      <c r="E126" s="15"/>
      <c r="F126" s="19"/>
      <c r="G126" s="17">
        <v>0</v>
      </c>
      <c r="H126" s="17">
        <f>H127</f>
        <v>0</v>
      </c>
      <c r="I126" s="18">
        <f>I127</f>
        <v>0</v>
      </c>
      <c r="J126" s="17">
        <f t="shared" si="17"/>
        <v>0</v>
      </c>
      <c r="K126" s="17">
        <v>824606030</v>
      </c>
      <c r="L126" s="17">
        <f>L127</f>
        <v>0</v>
      </c>
      <c r="M126" s="18">
        <f>M127</f>
        <v>-824606030</v>
      </c>
      <c r="N126" s="17">
        <f t="shared" si="18"/>
        <v>0</v>
      </c>
      <c r="O126" s="17">
        <v>622405780</v>
      </c>
      <c r="P126" s="17">
        <v>0</v>
      </c>
      <c r="Q126" s="18">
        <f>Q127</f>
        <v>-500000000</v>
      </c>
      <c r="R126" s="17">
        <f t="shared" si="19"/>
        <v>122405780</v>
      </c>
      <c r="S126" s="21"/>
      <c r="T126" s="21"/>
      <c r="U126" s="21"/>
      <c r="V126" s="19"/>
    </row>
    <row r="127" spans="1:22" ht="38.25" x14ac:dyDescent="0.2">
      <c r="A127" s="19" t="s">
        <v>292</v>
      </c>
      <c r="B127" s="20"/>
      <c r="C127" s="20"/>
      <c r="D127" s="20" t="s">
        <v>293</v>
      </c>
      <c r="E127" s="19" t="s">
        <v>27</v>
      </c>
      <c r="F127" s="19" t="s">
        <v>48</v>
      </c>
      <c r="G127" s="21">
        <v>0</v>
      </c>
      <c r="H127" s="21">
        <v>0</v>
      </c>
      <c r="I127" s="22">
        <v>0</v>
      </c>
      <c r="J127" s="21">
        <f t="shared" si="17"/>
        <v>0</v>
      </c>
      <c r="K127" s="21">
        <v>824606030</v>
      </c>
      <c r="L127" s="21">
        <v>0</v>
      </c>
      <c r="M127" s="22">
        <v>-824606030</v>
      </c>
      <c r="N127" s="21">
        <f t="shared" si="18"/>
        <v>0</v>
      </c>
      <c r="O127" s="21">
        <v>622405780</v>
      </c>
      <c r="P127" s="21">
        <v>0</v>
      </c>
      <c r="Q127" s="22">
        <v>-500000000</v>
      </c>
      <c r="R127" s="21">
        <f t="shared" si="19"/>
        <v>122405780</v>
      </c>
      <c r="S127" s="21"/>
      <c r="T127" s="21"/>
      <c r="U127" s="21"/>
      <c r="V127" s="19" t="s">
        <v>294</v>
      </c>
    </row>
    <row r="128" spans="1:22" ht="38.25" x14ac:dyDescent="0.2">
      <c r="A128" s="15" t="s">
        <v>295</v>
      </c>
      <c r="B128" s="16" t="s">
        <v>296</v>
      </c>
      <c r="C128" s="16" t="s">
        <v>112</v>
      </c>
      <c r="D128" s="16" t="s">
        <v>18</v>
      </c>
      <c r="E128" s="15"/>
      <c r="F128" s="19"/>
      <c r="G128" s="17">
        <v>422441321.97000003</v>
      </c>
      <c r="H128" s="17">
        <v>0</v>
      </c>
      <c r="I128" s="18">
        <f>I129</f>
        <v>-100000000</v>
      </c>
      <c r="J128" s="17">
        <f t="shared" si="17"/>
        <v>322441321.97000003</v>
      </c>
      <c r="K128" s="17">
        <f t="shared" ref="K128:R128" si="20">K129</f>
        <v>0</v>
      </c>
      <c r="L128" s="17">
        <f t="shared" si="20"/>
        <v>0</v>
      </c>
      <c r="M128" s="18">
        <f t="shared" si="20"/>
        <v>100000000</v>
      </c>
      <c r="N128" s="17">
        <f t="shared" si="20"/>
        <v>100000000</v>
      </c>
      <c r="O128" s="17">
        <f t="shared" si="20"/>
        <v>0</v>
      </c>
      <c r="P128" s="17">
        <f t="shared" si="20"/>
        <v>0</v>
      </c>
      <c r="Q128" s="18">
        <f t="shared" si="20"/>
        <v>0</v>
      </c>
      <c r="R128" s="17">
        <f t="shared" si="20"/>
        <v>0</v>
      </c>
      <c r="S128" s="21"/>
      <c r="T128" s="21"/>
      <c r="U128" s="21"/>
      <c r="V128" s="19"/>
    </row>
    <row r="129" spans="1:22" ht="38.25" x14ac:dyDescent="0.2">
      <c r="A129" s="19" t="s">
        <v>297</v>
      </c>
      <c r="B129" s="20"/>
      <c r="C129" s="20"/>
      <c r="D129" s="20" t="s">
        <v>298</v>
      </c>
      <c r="E129" s="19" t="s">
        <v>27</v>
      </c>
      <c r="F129" s="19"/>
      <c r="G129" s="21">
        <v>422441321.97000003</v>
      </c>
      <c r="H129" s="21">
        <v>0</v>
      </c>
      <c r="I129" s="22">
        <v>-100000000</v>
      </c>
      <c r="J129" s="21">
        <f t="shared" si="17"/>
        <v>322441321.97000003</v>
      </c>
      <c r="K129" s="21">
        <v>0</v>
      </c>
      <c r="L129" s="21">
        <v>0</v>
      </c>
      <c r="M129" s="22">
        <v>100000000</v>
      </c>
      <c r="N129" s="21">
        <f t="shared" ref="N129:N144" si="21">K129+M129</f>
        <v>100000000</v>
      </c>
      <c r="O129" s="21">
        <v>0</v>
      </c>
      <c r="P129" s="21">
        <v>0</v>
      </c>
      <c r="Q129" s="22">
        <v>0</v>
      </c>
      <c r="R129" s="21">
        <v>0</v>
      </c>
      <c r="S129" s="21"/>
      <c r="T129" s="21"/>
      <c r="U129" s="21"/>
      <c r="V129" s="19" t="s">
        <v>216</v>
      </c>
    </row>
    <row r="130" spans="1:22" ht="25.5" x14ac:dyDescent="0.2">
      <c r="A130" s="6" t="s">
        <v>299</v>
      </c>
      <c r="B130" s="7" t="s">
        <v>18</v>
      </c>
      <c r="C130" s="7" t="s">
        <v>18</v>
      </c>
      <c r="D130" s="7" t="s">
        <v>18</v>
      </c>
      <c r="E130" s="6"/>
      <c r="F130" s="6"/>
      <c r="G130" s="8">
        <v>8385067174.5100002</v>
      </c>
      <c r="H130" s="8">
        <f>H131</f>
        <v>37128200</v>
      </c>
      <c r="I130" s="8">
        <f>I131+I136</f>
        <v>-38800409</v>
      </c>
      <c r="J130" s="8">
        <f t="shared" si="17"/>
        <v>8346266765.5100002</v>
      </c>
      <c r="K130" s="8">
        <v>8325199585</v>
      </c>
      <c r="L130" s="8">
        <v>0</v>
      </c>
      <c r="M130" s="8">
        <v>0</v>
      </c>
      <c r="N130" s="8">
        <f t="shared" si="21"/>
        <v>8325199585</v>
      </c>
      <c r="O130" s="8">
        <v>19766518900</v>
      </c>
      <c r="P130" s="8">
        <v>0</v>
      </c>
      <c r="Q130" s="8">
        <v>0</v>
      </c>
      <c r="R130" s="8">
        <f t="shared" ref="R130:R144" si="22">O130+Q130</f>
        <v>19766518900</v>
      </c>
      <c r="S130" s="8"/>
      <c r="T130" s="8"/>
      <c r="U130" s="8"/>
      <c r="V130" s="6"/>
    </row>
    <row r="131" spans="1:22" ht="12.75" x14ac:dyDescent="0.2">
      <c r="A131" s="9" t="s">
        <v>205</v>
      </c>
      <c r="B131" s="10" t="s">
        <v>18</v>
      </c>
      <c r="C131" s="10" t="s">
        <v>18</v>
      </c>
      <c r="D131" s="10" t="s">
        <v>18</v>
      </c>
      <c r="E131" s="9"/>
      <c r="F131" s="9"/>
      <c r="G131" s="11">
        <v>1662517365.51</v>
      </c>
      <c r="H131" s="11">
        <f>H132</f>
        <v>37128200</v>
      </c>
      <c r="I131" s="11">
        <f>I132</f>
        <v>0</v>
      </c>
      <c r="J131" s="11">
        <f t="shared" si="17"/>
        <v>1662517365.51</v>
      </c>
      <c r="K131" s="11">
        <v>3075769400</v>
      </c>
      <c r="L131" s="11">
        <v>0</v>
      </c>
      <c r="M131" s="11">
        <v>0</v>
      </c>
      <c r="N131" s="11">
        <f t="shared" si="21"/>
        <v>3075769400</v>
      </c>
      <c r="O131" s="11">
        <v>5277933300</v>
      </c>
      <c r="P131" s="11">
        <v>0</v>
      </c>
      <c r="Q131" s="11">
        <v>0</v>
      </c>
      <c r="R131" s="11">
        <f t="shared" si="22"/>
        <v>5277933300</v>
      </c>
      <c r="S131" s="11"/>
      <c r="T131" s="11"/>
      <c r="U131" s="11"/>
      <c r="V131" s="9"/>
    </row>
    <row r="132" spans="1:22" ht="12.75" x14ac:dyDescent="0.2">
      <c r="A132" s="12" t="s">
        <v>206</v>
      </c>
      <c r="B132" s="3" t="s">
        <v>18</v>
      </c>
      <c r="C132" s="3" t="s">
        <v>18</v>
      </c>
      <c r="D132" s="3" t="s">
        <v>18</v>
      </c>
      <c r="E132" s="12"/>
      <c r="F132" s="19"/>
      <c r="G132" s="13">
        <v>0</v>
      </c>
      <c r="H132" s="13">
        <f>H133</f>
        <v>37128200</v>
      </c>
      <c r="I132" s="14">
        <f>I133</f>
        <v>0</v>
      </c>
      <c r="J132" s="13">
        <f t="shared" si="17"/>
        <v>0</v>
      </c>
      <c r="K132" s="13">
        <v>1085400000</v>
      </c>
      <c r="L132" s="13">
        <v>0</v>
      </c>
      <c r="M132" s="14">
        <v>0</v>
      </c>
      <c r="N132" s="13">
        <f t="shared" si="21"/>
        <v>1085400000</v>
      </c>
      <c r="O132" s="13">
        <v>1998300000</v>
      </c>
      <c r="P132" s="13">
        <v>0</v>
      </c>
      <c r="Q132" s="14">
        <v>0</v>
      </c>
      <c r="R132" s="13">
        <f t="shared" si="22"/>
        <v>1998300000</v>
      </c>
      <c r="S132" s="13"/>
      <c r="T132" s="13"/>
      <c r="U132" s="13"/>
      <c r="V132" s="12"/>
    </row>
    <row r="133" spans="1:22" ht="25.5" x14ac:dyDescent="0.2">
      <c r="A133" s="15" t="s">
        <v>207</v>
      </c>
      <c r="B133" s="16" t="s">
        <v>208</v>
      </c>
      <c r="C133" s="16" t="s">
        <v>112</v>
      </c>
      <c r="D133" s="16" t="s">
        <v>18</v>
      </c>
      <c r="E133" s="15"/>
      <c r="F133" s="19"/>
      <c r="G133" s="17">
        <v>0</v>
      </c>
      <c r="H133" s="17">
        <f>H134+H135</f>
        <v>37128200</v>
      </c>
      <c r="I133" s="18">
        <f>I134+I135</f>
        <v>0</v>
      </c>
      <c r="J133" s="17">
        <f t="shared" si="17"/>
        <v>0</v>
      </c>
      <c r="K133" s="17">
        <v>1085400000</v>
      </c>
      <c r="L133" s="17">
        <v>0</v>
      </c>
      <c r="M133" s="18">
        <v>0</v>
      </c>
      <c r="N133" s="17">
        <f t="shared" si="21"/>
        <v>1085400000</v>
      </c>
      <c r="O133" s="17">
        <v>1998300000</v>
      </c>
      <c r="P133" s="17">
        <v>0</v>
      </c>
      <c r="Q133" s="18">
        <v>0</v>
      </c>
      <c r="R133" s="17">
        <f t="shared" si="22"/>
        <v>1998300000</v>
      </c>
      <c r="S133" s="17"/>
      <c r="T133" s="17"/>
      <c r="U133" s="17"/>
      <c r="V133" s="15"/>
    </row>
    <row r="134" spans="1:22" ht="38.25" x14ac:dyDescent="0.2">
      <c r="A134" s="19" t="s">
        <v>209</v>
      </c>
      <c r="B134" s="20"/>
      <c r="C134" s="20"/>
      <c r="D134" s="20" t="s">
        <v>210</v>
      </c>
      <c r="E134" s="19" t="s">
        <v>27</v>
      </c>
      <c r="F134" s="19" t="s">
        <v>48</v>
      </c>
      <c r="G134" s="21">
        <v>0</v>
      </c>
      <c r="H134" s="21">
        <v>30046900</v>
      </c>
      <c r="I134" s="22">
        <v>0</v>
      </c>
      <c r="J134" s="21">
        <f t="shared" si="17"/>
        <v>0</v>
      </c>
      <c r="K134" s="21">
        <v>0</v>
      </c>
      <c r="L134" s="21">
        <v>0</v>
      </c>
      <c r="M134" s="22">
        <v>0</v>
      </c>
      <c r="N134" s="21">
        <f t="shared" si="21"/>
        <v>0</v>
      </c>
      <c r="O134" s="21">
        <v>0</v>
      </c>
      <c r="P134" s="21">
        <v>0</v>
      </c>
      <c r="Q134" s="22">
        <v>0</v>
      </c>
      <c r="R134" s="21">
        <f t="shared" si="22"/>
        <v>0</v>
      </c>
      <c r="S134" s="21"/>
      <c r="T134" s="21"/>
      <c r="U134" s="21"/>
      <c r="V134" s="19" t="s">
        <v>211</v>
      </c>
    </row>
    <row r="135" spans="1:22" ht="38.25" x14ac:dyDescent="0.2">
      <c r="A135" s="19" t="s">
        <v>212</v>
      </c>
      <c r="B135" s="20"/>
      <c r="C135" s="20"/>
      <c r="D135" s="20" t="s">
        <v>213</v>
      </c>
      <c r="E135" s="19" t="s">
        <v>27</v>
      </c>
      <c r="F135" s="19" t="s">
        <v>48</v>
      </c>
      <c r="G135" s="21">
        <v>0</v>
      </c>
      <c r="H135" s="21">
        <v>7081300</v>
      </c>
      <c r="I135" s="22">
        <v>0</v>
      </c>
      <c r="J135" s="21">
        <f t="shared" si="17"/>
        <v>0</v>
      </c>
      <c r="K135" s="21">
        <v>0</v>
      </c>
      <c r="L135" s="21">
        <v>0</v>
      </c>
      <c r="M135" s="22">
        <v>0</v>
      </c>
      <c r="N135" s="21">
        <f t="shared" si="21"/>
        <v>0</v>
      </c>
      <c r="O135" s="21">
        <v>0</v>
      </c>
      <c r="P135" s="21">
        <v>0</v>
      </c>
      <c r="Q135" s="22">
        <v>0</v>
      </c>
      <c r="R135" s="21">
        <f t="shared" si="22"/>
        <v>0</v>
      </c>
      <c r="S135" s="21"/>
      <c r="T135" s="21"/>
      <c r="U135" s="21"/>
      <c r="V135" s="19" t="s">
        <v>211</v>
      </c>
    </row>
    <row r="136" spans="1:22" ht="15" customHeight="1" x14ac:dyDescent="0.2">
      <c r="A136" s="9" t="s">
        <v>40</v>
      </c>
      <c r="B136" s="10" t="s">
        <v>18</v>
      </c>
      <c r="C136" s="10" t="s">
        <v>18</v>
      </c>
      <c r="D136" s="10" t="s">
        <v>18</v>
      </c>
      <c r="E136" s="9"/>
      <c r="F136" s="9"/>
      <c r="G136" s="11">
        <v>872809309</v>
      </c>
      <c r="H136" s="11">
        <v>0</v>
      </c>
      <c r="I136" s="11">
        <v>-38800409</v>
      </c>
      <c r="J136" s="11">
        <f t="shared" si="17"/>
        <v>834008900</v>
      </c>
      <c r="K136" s="11">
        <v>1969284985</v>
      </c>
      <c r="L136" s="11">
        <v>0</v>
      </c>
      <c r="M136" s="11">
        <v>0</v>
      </c>
      <c r="N136" s="11">
        <f t="shared" si="21"/>
        <v>1969284985</v>
      </c>
      <c r="O136" s="11">
        <v>2413976900</v>
      </c>
      <c r="P136" s="11">
        <v>0</v>
      </c>
      <c r="Q136" s="11">
        <v>0</v>
      </c>
      <c r="R136" s="11">
        <f t="shared" si="22"/>
        <v>2413976900</v>
      </c>
      <c r="V136" s="9"/>
    </row>
    <row r="137" spans="1:22" ht="25.5" x14ac:dyDescent="0.2">
      <c r="A137" s="12" t="s">
        <v>41</v>
      </c>
      <c r="B137" s="3" t="s">
        <v>18</v>
      </c>
      <c r="C137" s="3" t="s">
        <v>18</v>
      </c>
      <c r="D137" s="3" t="s">
        <v>18</v>
      </c>
      <c r="E137" s="12"/>
      <c r="F137" s="19"/>
      <c r="G137" s="13">
        <v>654300000</v>
      </c>
      <c r="H137" s="13">
        <v>0</v>
      </c>
      <c r="I137" s="14">
        <v>9214400</v>
      </c>
      <c r="J137" s="13">
        <f t="shared" si="17"/>
        <v>663514400</v>
      </c>
      <c r="K137" s="13">
        <v>1632402800</v>
      </c>
      <c r="L137" s="13">
        <v>0</v>
      </c>
      <c r="M137" s="14">
        <v>0</v>
      </c>
      <c r="N137" s="13">
        <f t="shared" si="21"/>
        <v>1632402800</v>
      </c>
      <c r="O137" s="13">
        <v>1563965000</v>
      </c>
      <c r="P137" s="13">
        <v>0</v>
      </c>
      <c r="Q137" s="14">
        <v>0</v>
      </c>
      <c r="R137" s="13">
        <f t="shared" si="22"/>
        <v>1563965000</v>
      </c>
      <c r="V137" s="12"/>
    </row>
    <row r="138" spans="1:22" ht="38.25" x14ac:dyDescent="0.2">
      <c r="A138" s="15" t="s">
        <v>86</v>
      </c>
      <c r="B138" s="16" t="s">
        <v>87</v>
      </c>
      <c r="C138" s="16" t="s">
        <v>52</v>
      </c>
      <c r="D138" s="16" t="s">
        <v>18</v>
      </c>
      <c r="E138" s="15"/>
      <c r="F138" s="19"/>
      <c r="G138" s="17">
        <v>0</v>
      </c>
      <c r="H138" s="17">
        <v>0</v>
      </c>
      <c r="I138" s="18">
        <v>9214400</v>
      </c>
      <c r="J138" s="17">
        <f t="shared" si="17"/>
        <v>9214400</v>
      </c>
      <c r="K138" s="17">
        <v>0</v>
      </c>
      <c r="L138" s="17">
        <v>0</v>
      </c>
      <c r="M138" s="18">
        <v>0</v>
      </c>
      <c r="N138" s="17">
        <f t="shared" si="21"/>
        <v>0</v>
      </c>
      <c r="O138" s="17">
        <v>0</v>
      </c>
      <c r="P138" s="17">
        <v>0</v>
      </c>
      <c r="Q138" s="18">
        <v>0</v>
      </c>
      <c r="R138" s="17">
        <f t="shared" si="22"/>
        <v>0</v>
      </c>
      <c r="V138" s="15"/>
    </row>
    <row r="139" spans="1:22" ht="25.5" x14ac:dyDescent="0.2">
      <c r="A139" s="19" t="s">
        <v>88</v>
      </c>
      <c r="B139" s="20"/>
      <c r="C139" s="20"/>
      <c r="D139" s="20" t="s">
        <v>89</v>
      </c>
      <c r="E139" s="19" t="s">
        <v>27</v>
      </c>
      <c r="F139" s="19" t="s">
        <v>48</v>
      </c>
      <c r="G139" s="21">
        <v>0</v>
      </c>
      <c r="H139" s="21">
        <v>0</v>
      </c>
      <c r="I139" s="22">
        <v>9214400</v>
      </c>
      <c r="J139" s="21">
        <f t="shared" si="17"/>
        <v>9214400</v>
      </c>
      <c r="K139" s="21">
        <v>0</v>
      </c>
      <c r="L139" s="21">
        <v>0</v>
      </c>
      <c r="M139" s="22">
        <v>0</v>
      </c>
      <c r="N139" s="21">
        <f t="shared" si="21"/>
        <v>0</v>
      </c>
      <c r="O139" s="21">
        <v>0</v>
      </c>
      <c r="P139" s="21">
        <v>0</v>
      </c>
      <c r="Q139" s="22">
        <v>0</v>
      </c>
      <c r="R139" s="21">
        <f t="shared" si="22"/>
        <v>0</v>
      </c>
      <c r="V139" s="19" t="s">
        <v>85</v>
      </c>
    </row>
    <row r="140" spans="1:22" ht="25.5" x14ac:dyDescent="0.2">
      <c r="A140" s="12" t="s">
        <v>79</v>
      </c>
      <c r="B140" s="3" t="s">
        <v>18</v>
      </c>
      <c r="C140" s="3" t="s">
        <v>18</v>
      </c>
      <c r="D140" s="3" t="s">
        <v>18</v>
      </c>
      <c r="E140" s="12"/>
      <c r="F140" s="19"/>
      <c r="G140" s="13">
        <v>218509309</v>
      </c>
      <c r="H140" s="13">
        <v>0</v>
      </c>
      <c r="I140" s="22">
        <v>-48014809</v>
      </c>
      <c r="J140" s="13">
        <f t="shared" si="17"/>
        <v>170494500</v>
      </c>
      <c r="K140" s="13">
        <v>257425385</v>
      </c>
      <c r="L140" s="13">
        <v>0</v>
      </c>
      <c r="M140" s="22">
        <v>0</v>
      </c>
      <c r="N140" s="13">
        <f t="shared" si="21"/>
        <v>257425385</v>
      </c>
      <c r="O140" s="13">
        <v>770555100</v>
      </c>
      <c r="P140" s="13">
        <v>0</v>
      </c>
      <c r="Q140" s="14">
        <v>0</v>
      </c>
      <c r="R140" s="13">
        <f t="shared" si="22"/>
        <v>770555100</v>
      </c>
      <c r="V140" s="12"/>
    </row>
    <row r="141" spans="1:22" ht="25.5" x14ac:dyDescent="0.2">
      <c r="A141" s="15" t="s">
        <v>80</v>
      </c>
      <c r="B141" s="16" t="s">
        <v>81</v>
      </c>
      <c r="C141" s="16" t="s">
        <v>44</v>
      </c>
      <c r="D141" s="16" t="s">
        <v>18</v>
      </c>
      <c r="E141" s="15"/>
      <c r="F141" s="19"/>
      <c r="G141" s="17">
        <v>62749700</v>
      </c>
      <c r="H141" s="17">
        <v>0</v>
      </c>
      <c r="I141" s="14">
        <v>-9116700</v>
      </c>
      <c r="J141" s="17">
        <f t="shared" si="17"/>
        <v>53633000</v>
      </c>
      <c r="K141" s="17">
        <v>0</v>
      </c>
      <c r="L141" s="17">
        <v>0</v>
      </c>
      <c r="M141" s="14">
        <v>0</v>
      </c>
      <c r="N141" s="17">
        <f t="shared" si="21"/>
        <v>0</v>
      </c>
      <c r="O141" s="17">
        <v>0</v>
      </c>
      <c r="P141" s="17">
        <v>0</v>
      </c>
      <c r="Q141" s="18">
        <v>0</v>
      </c>
      <c r="R141" s="17">
        <f t="shared" si="22"/>
        <v>0</v>
      </c>
      <c r="V141" s="15"/>
    </row>
    <row r="142" spans="1:22" ht="38.25" x14ac:dyDescent="0.2">
      <c r="A142" s="19" t="s">
        <v>82</v>
      </c>
      <c r="B142" s="20"/>
      <c r="C142" s="20"/>
      <c r="D142" s="20" t="s">
        <v>83</v>
      </c>
      <c r="E142" s="19" t="s">
        <v>84</v>
      </c>
      <c r="F142" s="19" t="s">
        <v>48</v>
      </c>
      <c r="G142" s="21">
        <v>62749700</v>
      </c>
      <c r="H142" s="21">
        <v>0</v>
      </c>
      <c r="I142" s="18">
        <v>-9116700</v>
      </c>
      <c r="J142" s="21">
        <f t="shared" si="17"/>
        <v>53633000</v>
      </c>
      <c r="K142" s="21">
        <v>0</v>
      </c>
      <c r="L142" s="21">
        <v>0</v>
      </c>
      <c r="M142" s="18">
        <v>0</v>
      </c>
      <c r="N142" s="21">
        <f t="shared" si="21"/>
        <v>0</v>
      </c>
      <c r="O142" s="21">
        <v>0</v>
      </c>
      <c r="P142" s="21">
        <v>0</v>
      </c>
      <c r="Q142" s="22">
        <v>0</v>
      </c>
      <c r="R142" s="21">
        <f t="shared" si="22"/>
        <v>0</v>
      </c>
      <c r="V142" s="19" t="s">
        <v>85</v>
      </c>
    </row>
    <row r="143" spans="1:22" ht="38.25" x14ac:dyDescent="0.2">
      <c r="A143" s="15" t="s">
        <v>86</v>
      </c>
      <c r="B143" s="16" t="s">
        <v>87</v>
      </c>
      <c r="C143" s="16" t="s">
        <v>52</v>
      </c>
      <c r="D143" s="16" t="s">
        <v>18</v>
      </c>
      <c r="E143" s="15"/>
      <c r="F143" s="19"/>
      <c r="G143" s="17">
        <v>155759609</v>
      </c>
      <c r="H143" s="17">
        <v>0</v>
      </c>
      <c r="I143" s="22">
        <v>-38898109</v>
      </c>
      <c r="J143" s="17">
        <f t="shared" si="17"/>
        <v>116861500</v>
      </c>
      <c r="K143" s="17">
        <v>257425385</v>
      </c>
      <c r="L143" s="17">
        <v>0</v>
      </c>
      <c r="M143" s="22">
        <v>0</v>
      </c>
      <c r="N143" s="17">
        <f t="shared" si="21"/>
        <v>257425385</v>
      </c>
      <c r="O143" s="17">
        <v>0</v>
      </c>
      <c r="P143" s="17">
        <v>0</v>
      </c>
      <c r="Q143" s="18">
        <v>0</v>
      </c>
      <c r="R143" s="17">
        <f t="shared" si="22"/>
        <v>0</v>
      </c>
      <c r="V143" s="15"/>
    </row>
    <row r="144" spans="1:22" ht="38.25" x14ac:dyDescent="0.2">
      <c r="A144" s="19" t="s">
        <v>90</v>
      </c>
      <c r="B144" s="20"/>
      <c r="C144" s="20"/>
      <c r="D144" s="20" t="s">
        <v>91</v>
      </c>
      <c r="E144" s="19" t="s">
        <v>27</v>
      </c>
      <c r="F144" s="19" t="s">
        <v>48</v>
      </c>
      <c r="G144" s="21">
        <v>155759609</v>
      </c>
      <c r="H144" s="21">
        <v>0</v>
      </c>
      <c r="I144" s="22">
        <v>-38898109</v>
      </c>
      <c r="J144" s="21">
        <f t="shared" si="17"/>
        <v>116861500</v>
      </c>
      <c r="K144" s="21">
        <v>257425385</v>
      </c>
      <c r="L144" s="21">
        <v>0</v>
      </c>
      <c r="M144" s="22">
        <v>0</v>
      </c>
      <c r="N144" s="21">
        <f t="shared" si="21"/>
        <v>257425385</v>
      </c>
      <c r="O144" s="21">
        <v>0</v>
      </c>
      <c r="P144" s="21">
        <v>0</v>
      </c>
      <c r="Q144" s="22">
        <v>0</v>
      </c>
      <c r="R144" s="21">
        <f t="shared" si="22"/>
        <v>0</v>
      </c>
      <c r="V144" s="19" t="s">
        <v>85</v>
      </c>
    </row>
  </sheetData>
  <mergeCells count="11">
    <mergeCell ref="A2:V2"/>
    <mergeCell ref="A4:A5"/>
    <mergeCell ref="B4:B5"/>
    <mergeCell ref="C4:C5"/>
    <mergeCell ref="D4:D5"/>
    <mergeCell ref="E4:E5"/>
    <mergeCell ref="G4:J4"/>
    <mergeCell ref="K4:N4"/>
    <mergeCell ref="O4:R4"/>
    <mergeCell ref="S4:U4"/>
    <mergeCell ref="V4:V5"/>
  </mergeCells>
  <pageMargins left="0.19685039370078741" right="0.19685039370078741" top="0.31496062992125984" bottom="0.23622047244094491" header="0.19685039370078741" footer="0.19685039370078741"/>
  <pageSetup paperSize="9" scale="41" fitToHeight="0" orientation="landscape" r:id="rId1"/>
  <headerFooter differentFirst="1">
    <oddHeader>&amp;R&amp;14&amp;P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A1048576"/>
  <sheetViews>
    <sheetView view="pageBreakPreview" topLeftCell="A2" zoomScale="75" zoomScaleNormal="100" zoomScalePageLayoutView="75" workbookViewId="0">
      <selection activeCell="H14" sqref="H14"/>
    </sheetView>
  </sheetViews>
  <sheetFormatPr defaultColWidth="8.83203125" defaultRowHeight="15" customHeight="1" x14ac:dyDescent="0.2"/>
  <cols>
    <col min="1" max="1" width="76" style="1" customWidth="1"/>
    <col min="2" max="2" width="11.6640625" style="1" hidden="1" customWidth="1"/>
    <col min="3" max="3" width="9" style="1" hidden="1" customWidth="1"/>
    <col min="4" max="4" width="11.6640625" style="1" hidden="1" customWidth="1"/>
    <col min="5" max="5" width="16.6640625" style="1" customWidth="1"/>
    <col min="6" max="6" width="9.5" style="1" customWidth="1"/>
    <col min="7" max="7" width="17.1640625" style="1" customWidth="1"/>
    <col min="8" max="8" width="16.33203125" style="1" customWidth="1"/>
    <col min="9" max="9" width="18" style="1" customWidth="1"/>
    <col min="10" max="10" width="16.83203125" style="1" customWidth="1"/>
    <col min="11" max="11" width="16.33203125" style="1" customWidth="1"/>
    <col min="12" max="13" width="17.1640625" style="1" customWidth="1"/>
    <col min="14" max="14" width="16.33203125" style="1" customWidth="1"/>
    <col min="15" max="15" width="17.5" style="1" customWidth="1"/>
    <col min="16" max="16" width="16.33203125" style="1" hidden="1" customWidth="1"/>
    <col min="17" max="17" width="16" style="1" hidden="1" customWidth="1"/>
    <col min="18" max="18" width="17.1640625" style="1" hidden="1" customWidth="1"/>
    <col min="19" max="19" width="39.83203125" style="1" customWidth="1"/>
    <col min="16382" max="16384" width="12.83203125" style="1" customWidth="1"/>
  </cols>
  <sheetData>
    <row r="1" spans="1:19" ht="12.75" hidden="1" customHeight="1" x14ac:dyDescent="0.2">
      <c r="A1" s="2"/>
      <c r="B1" s="2"/>
      <c r="C1" s="2"/>
      <c r="D1" s="2"/>
      <c r="E1" s="2"/>
      <c r="F1" s="2"/>
      <c r="G1" s="2"/>
      <c r="H1" s="2"/>
      <c r="I1" s="2"/>
      <c r="J1" s="2"/>
      <c r="K1" s="2"/>
      <c r="L1" s="2"/>
      <c r="M1" s="2"/>
      <c r="N1" s="2"/>
      <c r="O1" s="2"/>
      <c r="P1" s="2"/>
      <c r="Q1" s="2"/>
      <c r="R1" s="2"/>
      <c r="S1" s="2"/>
    </row>
    <row r="2" spans="1:19" ht="17.25" customHeight="1" x14ac:dyDescent="0.2">
      <c r="A2" s="29" t="s">
        <v>0</v>
      </c>
      <c r="B2" s="29"/>
      <c r="C2" s="29"/>
      <c r="D2" s="29"/>
      <c r="E2" s="29"/>
      <c r="F2" s="29"/>
      <c r="G2" s="29"/>
      <c r="H2" s="29"/>
      <c r="I2" s="29"/>
      <c r="J2" s="29"/>
      <c r="K2" s="29"/>
      <c r="L2" s="29"/>
      <c r="M2" s="29"/>
      <c r="N2" s="29"/>
      <c r="O2" s="29"/>
      <c r="P2" s="29"/>
      <c r="Q2" s="29"/>
      <c r="R2" s="29"/>
      <c r="S2" s="29"/>
    </row>
    <row r="3" spans="1:19" ht="12.75" customHeight="1" x14ac:dyDescent="0.2">
      <c r="A3" s="2"/>
      <c r="B3" s="2"/>
      <c r="C3" s="2"/>
      <c r="D3" s="2"/>
      <c r="E3" s="2"/>
      <c r="F3" s="2"/>
      <c r="G3" s="2"/>
      <c r="H3" s="2"/>
      <c r="I3" s="2"/>
      <c r="J3" s="2"/>
      <c r="K3" s="2"/>
      <c r="L3" s="2"/>
      <c r="M3" s="2"/>
      <c r="N3" s="2"/>
      <c r="O3" s="2"/>
      <c r="P3" s="2"/>
      <c r="Q3" s="2"/>
      <c r="R3" s="2"/>
      <c r="S3" s="2"/>
    </row>
    <row r="4" spans="1:19" ht="26.25" customHeight="1" x14ac:dyDescent="0.2">
      <c r="A4" s="30" t="s">
        <v>1</v>
      </c>
      <c r="B4" s="30" t="s">
        <v>2</v>
      </c>
      <c r="C4" s="30" t="s">
        <v>3</v>
      </c>
      <c r="D4" s="30" t="s">
        <v>4</v>
      </c>
      <c r="E4" s="30" t="s">
        <v>5</v>
      </c>
      <c r="F4" s="3"/>
      <c r="G4" s="30" t="s">
        <v>6</v>
      </c>
      <c r="H4" s="30"/>
      <c r="I4" s="30"/>
      <c r="J4" s="30" t="s">
        <v>7</v>
      </c>
      <c r="K4" s="30"/>
      <c r="L4" s="30"/>
      <c r="M4" s="30" t="s">
        <v>8</v>
      </c>
      <c r="N4" s="30"/>
      <c r="O4" s="30"/>
      <c r="P4" s="30" t="s">
        <v>9</v>
      </c>
      <c r="Q4" s="30"/>
      <c r="R4" s="30"/>
      <c r="S4" s="30" t="s">
        <v>10</v>
      </c>
    </row>
    <row r="5" spans="1:19" ht="36" customHeight="1" x14ac:dyDescent="0.2">
      <c r="A5" s="30"/>
      <c r="B5" s="30"/>
      <c r="C5" s="30"/>
      <c r="D5" s="30"/>
      <c r="E5" s="30"/>
      <c r="F5" s="3"/>
      <c r="G5" s="3" t="s">
        <v>11</v>
      </c>
      <c r="H5" s="3" t="s">
        <v>12</v>
      </c>
      <c r="I5" s="3" t="s">
        <v>14</v>
      </c>
      <c r="J5" s="3" t="s">
        <v>15</v>
      </c>
      <c r="K5" s="3" t="s">
        <v>12</v>
      </c>
      <c r="L5" s="3" t="s">
        <v>14</v>
      </c>
      <c r="M5" s="3" t="s">
        <v>16</v>
      </c>
      <c r="N5" s="3" t="s">
        <v>12</v>
      </c>
      <c r="O5" s="3" t="s">
        <v>14</v>
      </c>
      <c r="P5" s="3">
        <v>2029</v>
      </c>
      <c r="Q5" s="3">
        <v>2030</v>
      </c>
      <c r="R5" s="3">
        <v>2031</v>
      </c>
      <c r="S5" s="30"/>
    </row>
    <row r="6" spans="1:19" ht="12.75" x14ac:dyDescent="0.2">
      <c r="A6" s="9" t="s">
        <v>109</v>
      </c>
      <c r="B6" s="10" t="s">
        <v>18</v>
      </c>
      <c r="C6" s="10" t="s">
        <v>18</v>
      </c>
      <c r="D6" s="10" t="s">
        <v>18</v>
      </c>
      <c r="E6" s="9"/>
      <c r="F6" s="9"/>
      <c r="G6" s="11">
        <v>3572100675.5900002</v>
      </c>
      <c r="H6" s="11">
        <f>H7+H10</f>
        <v>2726954717.1300001</v>
      </c>
      <c r="I6" s="11">
        <f t="shared" ref="I6:I45" si="0">G6+H6</f>
        <v>6299055392.7200003</v>
      </c>
      <c r="J6" s="11">
        <v>3177400689.2399998</v>
      </c>
      <c r="K6" s="11">
        <v>2267552453.7800002</v>
      </c>
      <c r="L6" s="11">
        <f t="shared" ref="L6:L45" si="1">J6+K6</f>
        <v>5444953143.0200005</v>
      </c>
      <c r="M6" s="11">
        <v>17342459894.509998</v>
      </c>
      <c r="N6" s="11">
        <v>1983290000</v>
      </c>
      <c r="O6" s="11">
        <f t="shared" ref="O6:O45" si="2">M6+N6</f>
        <v>19325749894.509998</v>
      </c>
      <c r="P6" s="11">
        <f>P9+P14+P21+P23+P25+P26+P27+P28+P29+P31+P36+P40+P41+P42+P44+P45</f>
        <v>8428039741.3900003</v>
      </c>
      <c r="Q6" s="11">
        <f>Q9+Q14+Q21+Q23+Q25+Q26+Q27+Q28+Q29+Q31+Q36+Q40+Q41+Q42+Q44+Q45</f>
        <v>8647156358.7000008</v>
      </c>
      <c r="R6" s="11">
        <f>R9+R14+R21+R23+R25+R26+R27+R28+R29+R31+R36+R40+R41+R42+R44+R45</f>
        <v>4088341830</v>
      </c>
      <c r="S6" s="9"/>
    </row>
    <row r="7" spans="1:19" ht="12.75" x14ac:dyDescent="0.2">
      <c r="A7" s="12" t="s">
        <v>21</v>
      </c>
      <c r="B7" s="3" t="s">
        <v>18</v>
      </c>
      <c r="C7" s="3" t="s">
        <v>18</v>
      </c>
      <c r="D7" s="3" t="s">
        <v>18</v>
      </c>
      <c r="E7" s="12"/>
      <c r="F7" s="12"/>
      <c r="G7" s="13">
        <v>0</v>
      </c>
      <c r="H7" s="13">
        <f>H8</f>
        <v>3724694.46</v>
      </c>
      <c r="I7" s="13">
        <f t="shared" si="0"/>
        <v>3724694.46</v>
      </c>
      <c r="J7" s="13">
        <v>0</v>
      </c>
      <c r="K7" s="13">
        <v>0</v>
      </c>
      <c r="L7" s="13">
        <f t="shared" si="1"/>
        <v>0</v>
      </c>
      <c r="M7" s="13">
        <v>0</v>
      </c>
      <c r="N7" s="13">
        <v>0</v>
      </c>
      <c r="O7" s="13">
        <f t="shared" si="2"/>
        <v>0</v>
      </c>
      <c r="P7" s="13"/>
      <c r="Q7" s="13"/>
      <c r="R7" s="13"/>
      <c r="S7" s="12"/>
    </row>
    <row r="8" spans="1:19" ht="38.25" x14ac:dyDescent="0.2">
      <c r="A8" s="15" t="s">
        <v>110</v>
      </c>
      <c r="B8" s="16" t="s">
        <v>111</v>
      </c>
      <c r="C8" s="16" t="s">
        <v>112</v>
      </c>
      <c r="D8" s="16" t="s">
        <v>18</v>
      </c>
      <c r="E8" s="15"/>
      <c r="F8" s="15"/>
      <c r="G8" s="17">
        <v>0</v>
      </c>
      <c r="H8" s="17">
        <f>H9</f>
        <v>3724694.46</v>
      </c>
      <c r="I8" s="17">
        <f t="shared" si="0"/>
        <v>3724694.46</v>
      </c>
      <c r="J8" s="17">
        <v>0</v>
      </c>
      <c r="K8" s="17">
        <v>0</v>
      </c>
      <c r="L8" s="17">
        <f t="shared" si="1"/>
        <v>0</v>
      </c>
      <c r="M8" s="17">
        <v>0</v>
      </c>
      <c r="N8" s="17">
        <v>0</v>
      </c>
      <c r="O8" s="17">
        <f t="shared" si="2"/>
        <v>0</v>
      </c>
      <c r="P8" s="17"/>
      <c r="Q8" s="17"/>
      <c r="R8" s="17"/>
      <c r="S8" s="15"/>
    </row>
    <row r="9" spans="1:19" ht="38.25" x14ac:dyDescent="0.2">
      <c r="A9" s="19" t="s">
        <v>113</v>
      </c>
      <c r="B9" s="20"/>
      <c r="C9" s="20"/>
      <c r="D9" s="20" t="s">
        <v>114</v>
      </c>
      <c r="E9" s="19" t="s">
        <v>27</v>
      </c>
      <c r="F9" s="19" t="s">
        <v>62</v>
      </c>
      <c r="G9" s="21">
        <v>0</v>
      </c>
      <c r="H9" s="21">
        <v>3724694.46</v>
      </c>
      <c r="I9" s="21">
        <f t="shared" si="0"/>
        <v>3724694.46</v>
      </c>
      <c r="J9" s="21">
        <v>0</v>
      </c>
      <c r="K9" s="21">
        <v>0</v>
      </c>
      <c r="L9" s="21">
        <f t="shared" si="1"/>
        <v>0</v>
      </c>
      <c r="M9" s="21">
        <v>0</v>
      </c>
      <c r="N9" s="21">
        <v>0</v>
      </c>
      <c r="O9" s="21">
        <f t="shared" si="2"/>
        <v>0</v>
      </c>
      <c r="P9" s="21">
        <v>608794000</v>
      </c>
      <c r="Q9" s="21">
        <v>608794000</v>
      </c>
      <c r="R9" s="21"/>
      <c r="S9" s="19" t="s">
        <v>115</v>
      </c>
    </row>
    <row r="10" spans="1:19" ht="12.75" x14ac:dyDescent="0.2">
      <c r="A10" s="12" t="s">
        <v>116</v>
      </c>
      <c r="B10" s="3" t="s">
        <v>18</v>
      </c>
      <c r="C10" s="3" t="s">
        <v>18</v>
      </c>
      <c r="D10" s="3" t="s">
        <v>18</v>
      </c>
      <c r="E10" s="12"/>
      <c r="F10" s="12"/>
      <c r="G10" s="13">
        <v>3572100675.5900002</v>
      </c>
      <c r="H10" s="13">
        <f>H11+H13+H15+H20+H32</f>
        <v>2723230022.6700001</v>
      </c>
      <c r="I10" s="13">
        <f t="shared" si="0"/>
        <v>6295330698.2600002</v>
      </c>
      <c r="J10" s="13">
        <v>3177400689.2399998</v>
      </c>
      <c r="K10" s="13">
        <f>K11+K13+K15+K20+K32</f>
        <v>2267552453.7800002</v>
      </c>
      <c r="L10" s="13">
        <f t="shared" si="1"/>
        <v>5444953143.0200005</v>
      </c>
      <c r="M10" s="13">
        <v>17342459894.509998</v>
      </c>
      <c r="N10" s="13">
        <f>N11+N13+N15+N20+N32</f>
        <v>1983290000</v>
      </c>
      <c r="O10" s="13">
        <f t="shared" si="2"/>
        <v>19325749894.509998</v>
      </c>
      <c r="P10" s="13"/>
      <c r="Q10" s="13"/>
      <c r="R10" s="13"/>
      <c r="S10" s="12"/>
    </row>
    <row r="11" spans="1:19" ht="25.5" x14ac:dyDescent="0.2">
      <c r="A11" s="15" t="s">
        <v>117</v>
      </c>
      <c r="B11" s="16" t="s">
        <v>118</v>
      </c>
      <c r="C11" s="16" t="s">
        <v>34</v>
      </c>
      <c r="D11" s="16" t="s">
        <v>18</v>
      </c>
      <c r="E11" s="15"/>
      <c r="F11" s="15"/>
      <c r="G11" s="17">
        <v>0</v>
      </c>
      <c r="H11" s="17">
        <f>H12</f>
        <v>130000000</v>
      </c>
      <c r="I11" s="17">
        <f t="shared" si="0"/>
        <v>130000000</v>
      </c>
      <c r="J11" s="17">
        <v>0</v>
      </c>
      <c r="K11" s="17">
        <f>K12</f>
        <v>0</v>
      </c>
      <c r="L11" s="17">
        <f t="shared" si="1"/>
        <v>0</v>
      </c>
      <c r="M11" s="17">
        <v>0</v>
      </c>
      <c r="N11" s="17">
        <f>N12</f>
        <v>0</v>
      </c>
      <c r="O11" s="17">
        <f t="shared" si="2"/>
        <v>0</v>
      </c>
      <c r="P11" s="17"/>
      <c r="Q11" s="17"/>
      <c r="R11" s="17"/>
      <c r="S11" s="15"/>
    </row>
    <row r="12" spans="1:19" ht="38.25" x14ac:dyDescent="0.2">
      <c r="A12" s="19" t="s">
        <v>117</v>
      </c>
      <c r="B12" s="20"/>
      <c r="C12" s="20"/>
      <c r="D12" s="20" t="s">
        <v>119</v>
      </c>
      <c r="E12" s="19" t="s">
        <v>27</v>
      </c>
      <c r="F12" s="19" t="s">
        <v>38</v>
      </c>
      <c r="G12" s="21">
        <v>0</v>
      </c>
      <c r="H12" s="21">
        <v>130000000</v>
      </c>
      <c r="I12" s="21">
        <f t="shared" si="0"/>
        <v>130000000</v>
      </c>
      <c r="J12" s="21">
        <v>0</v>
      </c>
      <c r="K12" s="21">
        <v>0</v>
      </c>
      <c r="L12" s="21">
        <f t="shared" si="1"/>
        <v>0</v>
      </c>
      <c r="M12" s="21">
        <v>0</v>
      </c>
      <c r="N12" s="21">
        <v>0</v>
      </c>
      <c r="O12" s="21">
        <f t="shared" si="2"/>
        <v>0</v>
      </c>
      <c r="P12" s="21"/>
      <c r="Q12" s="21"/>
      <c r="R12" s="21"/>
      <c r="S12" s="19" t="s">
        <v>115</v>
      </c>
    </row>
    <row r="13" spans="1:19" ht="63.75" x14ac:dyDescent="0.2">
      <c r="A13" s="15" t="s">
        <v>120</v>
      </c>
      <c r="B13" s="16" t="s">
        <v>121</v>
      </c>
      <c r="C13" s="16" t="s">
        <v>44</v>
      </c>
      <c r="D13" s="16" t="s">
        <v>18</v>
      </c>
      <c r="E13" s="15"/>
      <c r="F13" s="15"/>
      <c r="G13" s="17">
        <v>61464158.020000003</v>
      </c>
      <c r="H13" s="17">
        <f>H14</f>
        <v>13888000</v>
      </c>
      <c r="I13" s="17">
        <f t="shared" si="0"/>
        <v>75352158.020000011</v>
      </c>
      <c r="J13" s="17">
        <v>0</v>
      </c>
      <c r="K13" s="17">
        <f>K14</f>
        <v>0</v>
      </c>
      <c r="L13" s="17">
        <f t="shared" si="1"/>
        <v>0</v>
      </c>
      <c r="M13" s="17">
        <v>0</v>
      </c>
      <c r="N13" s="17">
        <f>N14</f>
        <v>0</v>
      </c>
      <c r="O13" s="17">
        <f t="shared" si="2"/>
        <v>0</v>
      </c>
      <c r="P13" s="17"/>
      <c r="Q13" s="17"/>
      <c r="R13" s="17"/>
      <c r="S13" s="15"/>
    </row>
    <row r="14" spans="1:19" ht="38.25" x14ac:dyDescent="0.2">
      <c r="A14" s="19" t="s">
        <v>122</v>
      </c>
      <c r="B14" s="20"/>
      <c r="C14" s="20"/>
      <c r="D14" s="20" t="s">
        <v>123</v>
      </c>
      <c r="E14" s="19" t="s">
        <v>124</v>
      </c>
      <c r="F14" s="19" t="s">
        <v>62</v>
      </c>
      <c r="G14" s="21">
        <v>0</v>
      </c>
      <c r="H14" s="21">
        <v>13888000</v>
      </c>
      <c r="I14" s="21">
        <f t="shared" si="0"/>
        <v>13888000</v>
      </c>
      <c r="J14" s="21">
        <v>0</v>
      </c>
      <c r="K14" s="21">
        <v>0</v>
      </c>
      <c r="L14" s="21">
        <f t="shared" si="1"/>
        <v>0</v>
      </c>
      <c r="M14" s="21">
        <v>0</v>
      </c>
      <c r="N14" s="21">
        <v>0</v>
      </c>
      <c r="O14" s="21">
        <f t="shared" si="2"/>
        <v>0</v>
      </c>
      <c r="P14" s="21">
        <v>395806000</v>
      </c>
      <c r="Q14" s="21"/>
      <c r="R14" s="21"/>
      <c r="S14" s="19" t="s">
        <v>115</v>
      </c>
    </row>
    <row r="15" spans="1:19" ht="63.75" x14ac:dyDescent="0.2">
      <c r="A15" s="15" t="s">
        <v>125</v>
      </c>
      <c r="B15" s="16" t="s">
        <v>126</v>
      </c>
      <c r="C15" s="16" t="s">
        <v>44</v>
      </c>
      <c r="D15" s="16" t="s">
        <v>18</v>
      </c>
      <c r="E15" s="15"/>
      <c r="F15" s="15"/>
      <c r="G15" s="17">
        <v>41758443.149999999</v>
      </c>
      <c r="H15" s="17">
        <f>H16+H17+H18+H19</f>
        <v>2127922434.4000001</v>
      </c>
      <c r="I15" s="17">
        <f t="shared" si="0"/>
        <v>2169680877.5500002</v>
      </c>
      <c r="J15" s="17">
        <v>0</v>
      </c>
      <c r="K15" s="17">
        <f>K16+K17+K18+K19</f>
        <v>2214801114.9000001</v>
      </c>
      <c r="L15" s="17">
        <f t="shared" si="1"/>
        <v>2214801114.9000001</v>
      </c>
      <c r="M15" s="17">
        <v>0</v>
      </c>
      <c r="N15" s="17">
        <f>N16+N17+N18+N19</f>
        <v>1983290000</v>
      </c>
      <c r="O15" s="17">
        <f t="shared" si="2"/>
        <v>1983290000</v>
      </c>
      <c r="P15" s="17"/>
      <c r="Q15" s="17"/>
      <c r="R15" s="17"/>
      <c r="S15" s="15"/>
    </row>
    <row r="16" spans="1:19" ht="38.25" x14ac:dyDescent="0.2">
      <c r="A16" s="19" t="s">
        <v>127</v>
      </c>
      <c r="B16" s="20"/>
      <c r="C16" s="20"/>
      <c r="D16" s="20" t="s">
        <v>128</v>
      </c>
      <c r="E16" s="19" t="s">
        <v>84</v>
      </c>
      <c r="F16" s="19" t="s">
        <v>48</v>
      </c>
      <c r="G16" s="21">
        <v>0</v>
      </c>
      <c r="H16" s="21">
        <v>46639500</v>
      </c>
      <c r="I16" s="21">
        <f t="shared" si="0"/>
        <v>46639500</v>
      </c>
      <c r="J16" s="21">
        <v>0</v>
      </c>
      <c r="K16" s="21">
        <v>66912185.600000001</v>
      </c>
      <c r="L16" s="21">
        <f t="shared" si="1"/>
        <v>66912185.600000001</v>
      </c>
      <c r="M16" s="21">
        <v>0</v>
      </c>
      <c r="N16" s="21">
        <v>0</v>
      </c>
      <c r="O16" s="21">
        <f t="shared" si="2"/>
        <v>0</v>
      </c>
      <c r="P16" s="21"/>
      <c r="Q16" s="21"/>
      <c r="R16" s="21"/>
      <c r="S16" s="12" t="s">
        <v>129</v>
      </c>
    </row>
    <row r="17" spans="1:19" ht="51" x14ac:dyDescent="0.2">
      <c r="A17" s="19" t="s">
        <v>130</v>
      </c>
      <c r="B17" s="20"/>
      <c r="C17" s="20"/>
      <c r="D17" s="20" t="s">
        <v>131</v>
      </c>
      <c r="E17" s="19" t="s">
        <v>84</v>
      </c>
      <c r="F17" s="19" t="s">
        <v>48</v>
      </c>
      <c r="G17" s="21">
        <v>0</v>
      </c>
      <c r="H17" s="21">
        <v>97992934.400000006</v>
      </c>
      <c r="I17" s="21">
        <f t="shared" si="0"/>
        <v>97992934.400000006</v>
      </c>
      <c r="J17" s="21">
        <v>0</v>
      </c>
      <c r="K17" s="21">
        <v>147972176</v>
      </c>
      <c r="L17" s="21">
        <f t="shared" si="1"/>
        <v>147972176</v>
      </c>
      <c r="M17" s="21">
        <v>0</v>
      </c>
      <c r="N17" s="21">
        <v>0</v>
      </c>
      <c r="O17" s="21">
        <f t="shared" si="2"/>
        <v>0</v>
      </c>
      <c r="P17" s="21"/>
      <c r="Q17" s="21"/>
      <c r="R17" s="21"/>
      <c r="S17" s="12" t="s">
        <v>132</v>
      </c>
    </row>
    <row r="18" spans="1:19" ht="38.25" x14ac:dyDescent="0.2">
      <c r="A18" s="19" t="s">
        <v>133</v>
      </c>
      <c r="B18" s="20"/>
      <c r="C18" s="20"/>
      <c r="D18" s="20" t="s">
        <v>134</v>
      </c>
      <c r="E18" s="19" t="s">
        <v>84</v>
      </c>
      <c r="F18" s="19" t="s">
        <v>135</v>
      </c>
      <c r="G18" s="21">
        <v>0</v>
      </c>
      <c r="H18" s="21">
        <v>0</v>
      </c>
      <c r="I18" s="21">
        <f t="shared" si="0"/>
        <v>0</v>
      </c>
      <c r="J18" s="21">
        <v>0</v>
      </c>
      <c r="K18" s="21">
        <v>16626753.300000001</v>
      </c>
      <c r="L18" s="21">
        <f t="shared" si="1"/>
        <v>16626753.300000001</v>
      </c>
      <c r="M18" s="21">
        <v>0</v>
      </c>
      <c r="N18" s="21">
        <v>0</v>
      </c>
      <c r="O18" s="21">
        <f t="shared" si="2"/>
        <v>0</v>
      </c>
      <c r="P18" s="21"/>
      <c r="Q18" s="21"/>
      <c r="R18" s="21"/>
      <c r="S18" s="12" t="s">
        <v>136</v>
      </c>
    </row>
    <row r="19" spans="1:19" ht="38.25" x14ac:dyDescent="0.2">
      <c r="A19" s="19" t="s">
        <v>137</v>
      </c>
      <c r="B19" s="20"/>
      <c r="C19" s="20"/>
      <c r="D19" s="20" t="s">
        <v>138</v>
      </c>
      <c r="E19" s="19" t="s">
        <v>96</v>
      </c>
      <c r="F19" s="19" t="s">
        <v>48</v>
      </c>
      <c r="G19" s="21">
        <v>0</v>
      </c>
      <c r="H19" s="21">
        <v>1983290000</v>
      </c>
      <c r="I19" s="21">
        <f t="shared" si="0"/>
        <v>1983290000</v>
      </c>
      <c r="J19" s="21">
        <v>0</v>
      </c>
      <c r="K19" s="21">
        <v>1983290000</v>
      </c>
      <c r="L19" s="21">
        <f t="shared" si="1"/>
        <v>1983290000</v>
      </c>
      <c r="M19" s="21">
        <v>0</v>
      </c>
      <c r="N19" s="21">
        <v>1983290000</v>
      </c>
      <c r="O19" s="21">
        <f t="shared" si="2"/>
        <v>1983290000</v>
      </c>
      <c r="P19" s="21"/>
      <c r="Q19" s="21"/>
      <c r="R19" s="21"/>
      <c r="S19" s="12" t="s">
        <v>139</v>
      </c>
    </row>
    <row r="20" spans="1:19" ht="25.5" x14ac:dyDescent="0.2">
      <c r="A20" s="15" t="s">
        <v>140</v>
      </c>
      <c r="B20" s="16" t="s">
        <v>141</v>
      </c>
      <c r="C20" s="16" t="s">
        <v>44</v>
      </c>
      <c r="D20" s="16" t="s">
        <v>18</v>
      </c>
      <c r="E20" s="15"/>
      <c r="F20" s="15"/>
      <c r="G20" s="17">
        <v>1014158114.13</v>
      </c>
      <c r="H20" s="17">
        <f>H21+H22+H23+H25+H26+H27+H28+H29+H30+H31+H24</f>
        <v>137178344.01000002</v>
      </c>
      <c r="I20" s="17">
        <f t="shared" si="0"/>
        <v>1151336458.1400001</v>
      </c>
      <c r="J20" s="17">
        <v>1343190210</v>
      </c>
      <c r="K20" s="17">
        <f>K21+K22+K23+K25+K26+K27+K28+K29+K30+K31</f>
        <v>52751338.880000003</v>
      </c>
      <c r="L20" s="17">
        <f t="shared" si="1"/>
        <v>1395941548.8800001</v>
      </c>
      <c r="M20" s="17">
        <v>13043190210</v>
      </c>
      <c r="N20" s="17">
        <f>N21+N22+N23+N25+N26+N27+N28+N29+N30+N31</f>
        <v>0</v>
      </c>
      <c r="O20" s="17">
        <f t="shared" si="2"/>
        <v>13043190210</v>
      </c>
      <c r="P20" s="17"/>
      <c r="Q20" s="17"/>
      <c r="R20" s="17"/>
      <c r="S20" s="15"/>
    </row>
    <row r="21" spans="1:19" ht="38.25" x14ac:dyDescent="0.2">
      <c r="A21" s="19" t="s">
        <v>142</v>
      </c>
      <c r="B21" s="20"/>
      <c r="C21" s="20"/>
      <c r="D21" s="20" t="s">
        <v>143</v>
      </c>
      <c r="E21" s="19" t="s">
        <v>47</v>
      </c>
      <c r="F21" s="19" t="s">
        <v>62</v>
      </c>
      <c r="G21" s="21">
        <v>0</v>
      </c>
      <c r="H21" s="21">
        <v>10416000</v>
      </c>
      <c r="I21" s="21">
        <f t="shared" si="0"/>
        <v>10416000</v>
      </c>
      <c r="J21" s="21">
        <v>0</v>
      </c>
      <c r="K21" s="21">
        <v>0</v>
      </c>
      <c r="L21" s="21">
        <f t="shared" si="1"/>
        <v>0</v>
      </c>
      <c r="M21" s="21">
        <v>0</v>
      </c>
      <c r="N21" s="21">
        <v>0</v>
      </c>
      <c r="O21" s="21">
        <f t="shared" si="2"/>
        <v>0</v>
      </c>
      <c r="P21" s="21">
        <v>227658405.12</v>
      </c>
      <c r="Q21" s="21"/>
      <c r="R21" s="21"/>
      <c r="S21" s="19" t="s">
        <v>115</v>
      </c>
    </row>
    <row r="22" spans="1:19" ht="38.25" x14ac:dyDescent="0.2">
      <c r="A22" s="19" t="s">
        <v>144</v>
      </c>
      <c r="B22" s="20"/>
      <c r="C22" s="20"/>
      <c r="D22" s="20" t="s">
        <v>145</v>
      </c>
      <c r="E22" s="19" t="s">
        <v>47</v>
      </c>
      <c r="F22" s="19" t="s">
        <v>48</v>
      </c>
      <c r="G22" s="21">
        <v>7421873.7699999996</v>
      </c>
      <c r="H22" s="21">
        <v>169768029.27000001</v>
      </c>
      <c r="I22" s="21">
        <f t="shared" si="0"/>
        <v>177189903.04000002</v>
      </c>
      <c r="J22" s="21">
        <v>0</v>
      </c>
      <c r="K22" s="21">
        <v>0</v>
      </c>
      <c r="L22" s="21">
        <f t="shared" si="1"/>
        <v>0</v>
      </c>
      <c r="M22" s="21">
        <v>0</v>
      </c>
      <c r="N22" s="21">
        <v>0</v>
      </c>
      <c r="O22" s="21">
        <f t="shared" si="2"/>
        <v>0</v>
      </c>
      <c r="P22" s="21"/>
      <c r="Q22" s="21"/>
      <c r="R22" s="21"/>
      <c r="S22" s="19" t="s">
        <v>146</v>
      </c>
    </row>
    <row r="23" spans="1:19" ht="38.25" x14ac:dyDescent="0.2">
      <c r="A23" s="19" t="s">
        <v>147</v>
      </c>
      <c r="B23" s="20"/>
      <c r="C23" s="20"/>
      <c r="D23" s="20" t="s">
        <v>148</v>
      </c>
      <c r="E23" s="19" t="s">
        <v>47</v>
      </c>
      <c r="F23" s="19" t="s">
        <v>62</v>
      </c>
      <c r="G23" s="21">
        <v>0</v>
      </c>
      <c r="H23" s="21">
        <v>7722619.8200000003</v>
      </c>
      <c r="I23" s="21">
        <f t="shared" si="0"/>
        <v>7722619.8200000003</v>
      </c>
      <c r="J23" s="21">
        <v>0</v>
      </c>
      <c r="K23" s="21">
        <v>0</v>
      </c>
      <c r="L23" s="21">
        <f t="shared" si="1"/>
        <v>0</v>
      </c>
      <c r="M23" s="21">
        <v>0</v>
      </c>
      <c r="N23" s="21">
        <v>0</v>
      </c>
      <c r="O23" s="21">
        <f t="shared" si="2"/>
        <v>0</v>
      </c>
      <c r="P23" s="21">
        <v>478356349.20999998</v>
      </c>
      <c r="Q23" s="21"/>
      <c r="R23" s="21"/>
      <c r="S23" s="19" t="s">
        <v>115</v>
      </c>
    </row>
    <row r="24" spans="1:19" ht="51" x14ac:dyDescent="0.2">
      <c r="A24" s="19" t="s">
        <v>149</v>
      </c>
      <c r="B24" s="20"/>
      <c r="C24" s="20"/>
      <c r="D24" s="20" t="s">
        <v>150</v>
      </c>
      <c r="E24" s="19" t="s">
        <v>47</v>
      </c>
      <c r="F24" s="19" t="s">
        <v>62</v>
      </c>
      <c r="G24" s="21">
        <v>86030650.790000007</v>
      </c>
      <c r="H24" s="21">
        <v>-5329997.21</v>
      </c>
      <c r="I24" s="21">
        <f t="shared" si="0"/>
        <v>80700653.580000013</v>
      </c>
      <c r="J24" s="21">
        <v>1043190210</v>
      </c>
      <c r="K24" s="21">
        <v>0</v>
      </c>
      <c r="L24" s="21">
        <f t="shared" si="1"/>
        <v>1043190210</v>
      </c>
      <c r="M24" s="21">
        <v>1043190210</v>
      </c>
      <c r="N24" s="21">
        <v>0</v>
      </c>
      <c r="O24" s="21">
        <f t="shared" si="2"/>
        <v>1043190210</v>
      </c>
      <c r="P24" s="21"/>
      <c r="Q24" s="21"/>
      <c r="R24" s="21"/>
      <c r="S24" s="19" t="s">
        <v>300</v>
      </c>
    </row>
    <row r="25" spans="1:19" ht="38.25" x14ac:dyDescent="0.2">
      <c r="A25" s="19" t="s">
        <v>152</v>
      </c>
      <c r="B25" s="20"/>
      <c r="C25" s="20"/>
      <c r="D25" s="20" t="s">
        <v>153</v>
      </c>
      <c r="E25" s="19" t="s">
        <v>154</v>
      </c>
      <c r="F25" s="19" t="s">
        <v>62</v>
      </c>
      <c r="G25" s="21">
        <v>0</v>
      </c>
      <c r="H25" s="21">
        <v>12817436</v>
      </c>
      <c r="I25" s="21">
        <f t="shared" si="0"/>
        <v>12817436</v>
      </c>
      <c r="J25" s="21">
        <v>0</v>
      </c>
      <c r="K25" s="21">
        <v>0</v>
      </c>
      <c r="L25" s="21">
        <f t="shared" si="1"/>
        <v>0</v>
      </c>
      <c r="M25" s="21">
        <v>0</v>
      </c>
      <c r="N25" s="21">
        <v>0</v>
      </c>
      <c r="O25" s="21">
        <f t="shared" si="2"/>
        <v>0</v>
      </c>
      <c r="P25" s="21">
        <v>134019640</v>
      </c>
      <c r="Q25" s="21">
        <v>134019640</v>
      </c>
      <c r="R25" s="21"/>
      <c r="S25" s="19" t="s">
        <v>115</v>
      </c>
    </row>
    <row r="26" spans="1:19" ht="89.25" x14ac:dyDescent="0.2">
      <c r="A26" s="19" t="s">
        <v>155</v>
      </c>
      <c r="B26" s="20"/>
      <c r="C26" s="20"/>
      <c r="D26" s="20" t="s">
        <v>156</v>
      </c>
      <c r="E26" s="19" t="s">
        <v>37</v>
      </c>
      <c r="F26" s="19" t="s">
        <v>62</v>
      </c>
      <c r="G26" s="21">
        <v>0</v>
      </c>
      <c r="H26" s="21">
        <v>0</v>
      </c>
      <c r="I26" s="21">
        <f t="shared" si="0"/>
        <v>0</v>
      </c>
      <c r="J26" s="21">
        <v>0</v>
      </c>
      <c r="K26" s="21">
        <v>52751338.880000003</v>
      </c>
      <c r="L26" s="21">
        <f t="shared" si="1"/>
        <v>52751338.880000003</v>
      </c>
      <c r="M26" s="21">
        <v>0</v>
      </c>
      <c r="N26" s="21">
        <v>0</v>
      </c>
      <c r="O26" s="21">
        <f t="shared" si="2"/>
        <v>0</v>
      </c>
      <c r="P26" s="21">
        <v>821700000</v>
      </c>
      <c r="Q26" s="21">
        <v>3009600000</v>
      </c>
      <c r="R26" s="21"/>
      <c r="S26" s="19" t="s">
        <v>157</v>
      </c>
    </row>
    <row r="27" spans="1:19" ht="38.25" x14ac:dyDescent="0.2">
      <c r="A27" s="19" t="s">
        <v>158</v>
      </c>
      <c r="B27" s="20"/>
      <c r="C27" s="20"/>
      <c r="D27" s="20" t="s">
        <v>159</v>
      </c>
      <c r="E27" s="19" t="s">
        <v>37</v>
      </c>
      <c r="F27" s="19" t="s">
        <v>62</v>
      </c>
      <c r="G27" s="21">
        <v>0</v>
      </c>
      <c r="H27" s="21">
        <v>12275652.74</v>
      </c>
      <c r="I27" s="21">
        <f t="shared" si="0"/>
        <v>12275652.74</v>
      </c>
      <c r="J27" s="21">
        <v>0</v>
      </c>
      <c r="K27" s="21">
        <v>0</v>
      </c>
      <c r="L27" s="21">
        <f t="shared" si="1"/>
        <v>0</v>
      </c>
      <c r="M27" s="21">
        <v>0</v>
      </c>
      <c r="N27" s="21">
        <v>0</v>
      </c>
      <c r="O27" s="21">
        <f t="shared" si="2"/>
        <v>0</v>
      </c>
      <c r="P27" s="21">
        <v>594000000</v>
      </c>
      <c r="Q27" s="21">
        <v>891000000</v>
      </c>
      <c r="R27" s="21"/>
      <c r="S27" s="19" t="s">
        <v>115</v>
      </c>
    </row>
    <row r="28" spans="1:19" ht="38.25" x14ac:dyDescent="0.2">
      <c r="A28" s="19" t="s">
        <v>160</v>
      </c>
      <c r="B28" s="20"/>
      <c r="C28" s="20"/>
      <c r="D28" s="20" t="s">
        <v>161</v>
      </c>
      <c r="E28" s="19" t="s">
        <v>37</v>
      </c>
      <c r="F28" s="19" t="s">
        <v>62</v>
      </c>
      <c r="G28" s="21">
        <v>0</v>
      </c>
      <c r="H28" s="21">
        <v>5445000</v>
      </c>
      <c r="I28" s="21">
        <f t="shared" si="0"/>
        <v>5445000</v>
      </c>
      <c r="J28" s="21">
        <v>0</v>
      </c>
      <c r="K28" s="21">
        <v>0</v>
      </c>
      <c r="L28" s="21">
        <f t="shared" si="1"/>
        <v>0</v>
      </c>
      <c r="M28" s="21">
        <v>0</v>
      </c>
      <c r="N28" s="21">
        <v>0</v>
      </c>
      <c r="O28" s="21">
        <f t="shared" si="2"/>
        <v>0</v>
      </c>
      <c r="P28" s="21">
        <v>149985000</v>
      </c>
      <c r="Q28" s="21"/>
      <c r="R28" s="21"/>
      <c r="S28" s="19" t="s">
        <v>115</v>
      </c>
    </row>
    <row r="29" spans="1:19" ht="38.25" x14ac:dyDescent="0.2">
      <c r="A29" s="19" t="s">
        <v>162</v>
      </c>
      <c r="B29" s="20"/>
      <c r="C29" s="20"/>
      <c r="D29" s="20" t="s">
        <v>163</v>
      </c>
      <c r="E29" s="19" t="s">
        <v>37</v>
      </c>
      <c r="F29" s="19" t="s">
        <v>62</v>
      </c>
      <c r="G29" s="21">
        <v>0</v>
      </c>
      <c r="H29" s="21">
        <v>10791000</v>
      </c>
      <c r="I29" s="21">
        <f t="shared" si="0"/>
        <v>10791000</v>
      </c>
      <c r="J29" s="21">
        <v>0</v>
      </c>
      <c r="K29" s="21">
        <v>0</v>
      </c>
      <c r="L29" s="21">
        <f t="shared" si="1"/>
        <v>0</v>
      </c>
      <c r="M29" s="21">
        <v>0</v>
      </c>
      <c r="N29" s="21">
        <v>0</v>
      </c>
      <c r="O29" s="21">
        <f t="shared" si="2"/>
        <v>0</v>
      </c>
      <c r="P29" s="21">
        <v>346500000</v>
      </c>
      <c r="Q29" s="21"/>
      <c r="R29" s="21"/>
      <c r="S29" s="19" t="s">
        <v>115</v>
      </c>
    </row>
    <row r="30" spans="1:19" ht="38.25" x14ac:dyDescent="0.2">
      <c r="A30" s="19" t="s">
        <v>164</v>
      </c>
      <c r="B30" s="20"/>
      <c r="C30" s="20"/>
      <c r="D30" s="20" t="s">
        <v>165</v>
      </c>
      <c r="E30" s="19" t="s">
        <v>96</v>
      </c>
      <c r="F30" s="19" t="s">
        <v>48</v>
      </c>
      <c r="G30" s="21">
        <v>533035346.81999999</v>
      </c>
      <c r="H30" s="21">
        <v>-101607396.61</v>
      </c>
      <c r="I30" s="21">
        <f t="shared" si="0"/>
        <v>431427950.20999998</v>
      </c>
      <c r="J30" s="21">
        <v>0</v>
      </c>
      <c r="K30" s="21">
        <v>0</v>
      </c>
      <c r="L30" s="21">
        <f t="shared" si="1"/>
        <v>0</v>
      </c>
      <c r="M30" s="21">
        <v>0</v>
      </c>
      <c r="N30" s="21">
        <v>0</v>
      </c>
      <c r="O30" s="21">
        <f t="shared" si="2"/>
        <v>0</v>
      </c>
      <c r="P30" s="21"/>
      <c r="Q30" s="21"/>
      <c r="R30" s="21"/>
      <c r="S30" s="19" t="s">
        <v>166</v>
      </c>
    </row>
    <row r="31" spans="1:19" ht="38.25" x14ac:dyDescent="0.2">
      <c r="A31" s="19" t="s">
        <v>167</v>
      </c>
      <c r="B31" s="20"/>
      <c r="C31" s="20"/>
      <c r="D31" s="20" t="s">
        <v>168</v>
      </c>
      <c r="E31" s="19" t="s">
        <v>75</v>
      </c>
      <c r="F31" s="19" t="s">
        <v>62</v>
      </c>
      <c r="G31" s="21">
        <v>0</v>
      </c>
      <c r="H31" s="21">
        <v>14880000</v>
      </c>
      <c r="I31" s="21">
        <f t="shared" si="0"/>
        <v>14880000</v>
      </c>
      <c r="J31" s="21">
        <v>0</v>
      </c>
      <c r="K31" s="21">
        <v>0</v>
      </c>
      <c r="L31" s="21">
        <f t="shared" si="1"/>
        <v>0</v>
      </c>
      <c r="M31" s="21">
        <v>0</v>
      </c>
      <c r="N31" s="21">
        <v>0</v>
      </c>
      <c r="O31" s="21">
        <f t="shared" si="2"/>
        <v>0</v>
      </c>
      <c r="P31" s="21">
        <v>434992000</v>
      </c>
      <c r="Q31" s="21">
        <v>434992000</v>
      </c>
      <c r="R31" s="21"/>
      <c r="S31" s="19" t="s">
        <v>115</v>
      </c>
    </row>
    <row r="32" spans="1:19" ht="38.25" x14ac:dyDescent="0.2">
      <c r="A32" s="15" t="s">
        <v>110</v>
      </c>
      <c r="B32" s="16" t="s">
        <v>169</v>
      </c>
      <c r="C32" s="16" t="s">
        <v>112</v>
      </c>
      <c r="D32" s="16" t="s">
        <v>18</v>
      </c>
      <c r="E32" s="15"/>
      <c r="F32" s="15"/>
      <c r="G32" s="17">
        <v>1588984876.3299999</v>
      </c>
      <c r="H32" s="17">
        <f>H33+H34+H35+H36+H37+H38+H39+H40+H41+H42+H43+H44+H45</f>
        <v>314241244.25999993</v>
      </c>
      <c r="I32" s="17">
        <f t="shared" si="0"/>
        <v>1903226120.5899999</v>
      </c>
      <c r="J32" s="17">
        <v>1531710340</v>
      </c>
      <c r="K32" s="17">
        <f>K33+K34+K35+K36+K37+K38+K39+K40+K41+K42+K43+K44+K45</f>
        <v>0</v>
      </c>
      <c r="L32" s="17">
        <f t="shared" si="1"/>
        <v>1531710340</v>
      </c>
      <c r="M32" s="17">
        <v>1200000000</v>
      </c>
      <c r="N32" s="17">
        <f>N33+N34+N35+N36+N37+N38+N39+N40+N41+N42+N43+N44+N45</f>
        <v>0</v>
      </c>
      <c r="O32" s="17">
        <f t="shared" si="2"/>
        <v>1200000000</v>
      </c>
      <c r="P32" s="17"/>
      <c r="Q32" s="17"/>
      <c r="R32" s="17"/>
      <c r="S32" s="15"/>
    </row>
    <row r="33" spans="1:19" ht="51" x14ac:dyDescent="0.2">
      <c r="A33" s="19" t="s">
        <v>170</v>
      </c>
      <c r="B33" s="20"/>
      <c r="C33" s="20"/>
      <c r="D33" s="20" t="s">
        <v>171</v>
      </c>
      <c r="E33" s="19" t="s">
        <v>27</v>
      </c>
      <c r="F33" s="19" t="s">
        <v>48</v>
      </c>
      <c r="G33" s="21">
        <v>454992713.88</v>
      </c>
      <c r="H33" s="21">
        <v>595338.52</v>
      </c>
      <c r="I33" s="21">
        <f t="shared" si="0"/>
        <v>455588052.39999998</v>
      </c>
      <c r="J33" s="21">
        <v>0</v>
      </c>
      <c r="K33" s="21">
        <v>0</v>
      </c>
      <c r="L33" s="21">
        <f t="shared" si="1"/>
        <v>0</v>
      </c>
      <c r="M33" s="21">
        <v>0</v>
      </c>
      <c r="N33" s="21">
        <v>0</v>
      </c>
      <c r="O33" s="21">
        <f t="shared" si="2"/>
        <v>0</v>
      </c>
      <c r="P33" s="21"/>
      <c r="Q33" s="21"/>
      <c r="R33" s="21"/>
      <c r="S33" s="19" t="s">
        <v>172</v>
      </c>
    </row>
    <row r="34" spans="1:19" ht="89.25" x14ac:dyDescent="0.2">
      <c r="A34" s="19" t="s">
        <v>173</v>
      </c>
      <c r="B34" s="20"/>
      <c r="C34" s="20"/>
      <c r="D34" s="20" t="s">
        <v>174</v>
      </c>
      <c r="E34" s="19" t="s">
        <v>27</v>
      </c>
      <c r="F34" s="19" t="s">
        <v>48</v>
      </c>
      <c r="G34" s="21">
        <v>86215242.609999999</v>
      </c>
      <c r="H34" s="21">
        <v>137874492.16</v>
      </c>
      <c r="I34" s="21">
        <f t="shared" si="0"/>
        <v>224089734.76999998</v>
      </c>
      <c r="J34" s="21">
        <v>0</v>
      </c>
      <c r="K34" s="21">
        <v>0</v>
      </c>
      <c r="L34" s="21">
        <f t="shared" si="1"/>
        <v>0</v>
      </c>
      <c r="M34" s="21">
        <v>0</v>
      </c>
      <c r="N34" s="21">
        <v>0</v>
      </c>
      <c r="O34" s="21">
        <f t="shared" si="2"/>
        <v>0</v>
      </c>
      <c r="P34" s="21"/>
      <c r="Q34" s="21"/>
      <c r="R34" s="21"/>
      <c r="S34" s="19" t="s">
        <v>175</v>
      </c>
    </row>
    <row r="35" spans="1:19" ht="38.25" x14ac:dyDescent="0.2">
      <c r="A35" s="19" t="s">
        <v>176</v>
      </c>
      <c r="B35" s="20"/>
      <c r="C35" s="20"/>
      <c r="D35" s="20" t="s">
        <v>177</v>
      </c>
      <c r="E35" s="19" t="s">
        <v>27</v>
      </c>
      <c r="F35" s="19" t="s">
        <v>48</v>
      </c>
      <c r="G35" s="21">
        <v>0</v>
      </c>
      <c r="H35" s="21">
        <v>21116147.420000002</v>
      </c>
      <c r="I35" s="21">
        <f t="shared" si="0"/>
        <v>21116147.420000002</v>
      </c>
      <c r="J35" s="21">
        <v>0</v>
      </c>
      <c r="K35" s="21">
        <v>0</v>
      </c>
      <c r="L35" s="21">
        <f t="shared" si="1"/>
        <v>0</v>
      </c>
      <c r="M35" s="21">
        <v>0</v>
      </c>
      <c r="N35" s="21">
        <v>0</v>
      </c>
      <c r="O35" s="21">
        <f t="shared" si="2"/>
        <v>0</v>
      </c>
      <c r="P35" s="21"/>
      <c r="Q35" s="21"/>
      <c r="R35" s="21"/>
      <c r="S35" s="19" t="s">
        <v>178</v>
      </c>
    </row>
    <row r="36" spans="1:19" ht="38.25" x14ac:dyDescent="0.2">
      <c r="A36" s="19" t="s">
        <v>179</v>
      </c>
      <c r="B36" s="20"/>
      <c r="C36" s="20"/>
      <c r="D36" s="20" t="s">
        <v>180</v>
      </c>
      <c r="E36" s="19" t="s">
        <v>27</v>
      </c>
      <c r="F36" s="19" t="s">
        <v>181</v>
      </c>
      <c r="G36" s="21">
        <v>5154802.71</v>
      </c>
      <c r="H36" s="21">
        <v>10000000</v>
      </c>
      <c r="I36" s="21">
        <f t="shared" si="0"/>
        <v>15154802.710000001</v>
      </c>
      <c r="J36" s="21">
        <v>0</v>
      </c>
      <c r="K36" s="21">
        <v>0</v>
      </c>
      <c r="L36" s="21">
        <f t="shared" si="1"/>
        <v>0</v>
      </c>
      <c r="M36" s="21">
        <v>0</v>
      </c>
      <c r="N36" s="21">
        <v>0</v>
      </c>
      <c r="O36" s="21">
        <f t="shared" si="2"/>
        <v>0</v>
      </c>
      <c r="P36" s="21">
        <v>2441248890</v>
      </c>
      <c r="Q36" s="21">
        <v>2548663840</v>
      </c>
      <c r="R36" s="21">
        <v>3547740070</v>
      </c>
      <c r="S36" s="19" t="s">
        <v>182</v>
      </c>
    </row>
    <row r="37" spans="1:19" ht="25.5" x14ac:dyDescent="0.2">
      <c r="A37" s="19" t="s">
        <v>183</v>
      </c>
      <c r="B37" s="20"/>
      <c r="C37" s="20"/>
      <c r="D37" s="20" t="s">
        <v>184</v>
      </c>
      <c r="E37" s="19" t="s">
        <v>27</v>
      </c>
      <c r="F37" s="19" t="s">
        <v>48</v>
      </c>
      <c r="G37" s="21">
        <v>0</v>
      </c>
      <c r="H37" s="21">
        <v>13564509.539999999</v>
      </c>
      <c r="I37" s="21">
        <f t="shared" si="0"/>
        <v>13564509.539999999</v>
      </c>
      <c r="J37" s="21">
        <v>0</v>
      </c>
      <c r="K37" s="21">
        <v>0</v>
      </c>
      <c r="L37" s="21">
        <f t="shared" si="1"/>
        <v>0</v>
      </c>
      <c r="M37" s="21">
        <v>0</v>
      </c>
      <c r="N37" s="21">
        <v>0</v>
      </c>
      <c r="O37" s="21">
        <f t="shared" si="2"/>
        <v>0</v>
      </c>
      <c r="P37" s="21"/>
      <c r="Q37" s="21"/>
      <c r="R37" s="21"/>
      <c r="S37" s="19" t="s">
        <v>178</v>
      </c>
    </row>
    <row r="38" spans="1:19" ht="102" x14ac:dyDescent="0.2">
      <c r="A38" s="19" t="s">
        <v>185</v>
      </c>
      <c r="B38" s="20"/>
      <c r="C38" s="20"/>
      <c r="D38" s="20" t="s">
        <v>186</v>
      </c>
      <c r="E38" s="19" t="s">
        <v>27</v>
      </c>
      <c r="F38" s="19" t="s">
        <v>48</v>
      </c>
      <c r="G38" s="21">
        <v>418282728.06</v>
      </c>
      <c r="H38" s="21">
        <v>112692920</v>
      </c>
      <c r="I38" s="21">
        <f t="shared" si="0"/>
        <v>530975648.06</v>
      </c>
      <c r="J38" s="21">
        <v>100000000</v>
      </c>
      <c r="K38" s="21">
        <v>0</v>
      </c>
      <c r="L38" s="21">
        <f t="shared" si="1"/>
        <v>100000000</v>
      </c>
      <c r="M38" s="21">
        <v>0</v>
      </c>
      <c r="N38" s="21">
        <v>0</v>
      </c>
      <c r="O38" s="21">
        <f t="shared" si="2"/>
        <v>0</v>
      </c>
      <c r="P38" s="21"/>
      <c r="Q38" s="21"/>
      <c r="R38" s="21"/>
      <c r="S38" s="19" t="s">
        <v>187</v>
      </c>
    </row>
    <row r="39" spans="1:19" ht="38.25" x14ac:dyDescent="0.2">
      <c r="A39" s="19" t="s">
        <v>188</v>
      </c>
      <c r="B39" s="20"/>
      <c r="C39" s="20"/>
      <c r="D39" s="20" t="s">
        <v>189</v>
      </c>
      <c r="E39" s="19" t="s">
        <v>27</v>
      </c>
      <c r="F39" s="19" t="s">
        <v>190</v>
      </c>
      <c r="G39" s="21">
        <v>0</v>
      </c>
      <c r="H39" s="21">
        <v>1335000</v>
      </c>
      <c r="I39" s="21">
        <f t="shared" si="0"/>
        <v>1335000</v>
      </c>
      <c r="J39" s="21">
        <v>0</v>
      </c>
      <c r="K39" s="21">
        <v>0</v>
      </c>
      <c r="L39" s="21">
        <f t="shared" si="1"/>
        <v>0</v>
      </c>
      <c r="M39" s="21">
        <v>0</v>
      </c>
      <c r="N39" s="21">
        <v>0</v>
      </c>
      <c r="O39" s="21">
        <f t="shared" si="2"/>
        <v>0</v>
      </c>
      <c r="P39" s="21"/>
      <c r="Q39" s="21"/>
      <c r="R39" s="21"/>
      <c r="S39" s="19" t="s">
        <v>191</v>
      </c>
    </row>
    <row r="40" spans="1:19" ht="25.5" x14ac:dyDescent="0.2">
      <c r="A40" s="19" t="s">
        <v>192</v>
      </c>
      <c r="B40" s="20"/>
      <c r="C40" s="20"/>
      <c r="D40" s="20" t="s">
        <v>193</v>
      </c>
      <c r="E40" s="19" t="s">
        <v>27</v>
      </c>
      <c r="F40" s="19" t="s">
        <v>62</v>
      </c>
      <c r="G40" s="21">
        <v>0</v>
      </c>
      <c r="H40" s="21">
        <v>3597668.8</v>
      </c>
      <c r="I40" s="21">
        <f t="shared" si="0"/>
        <v>3597668.8</v>
      </c>
      <c r="J40" s="21">
        <v>0</v>
      </c>
      <c r="K40" s="21">
        <v>0</v>
      </c>
      <c r="L40" s="21">
        <f t="shared" si="1"/>
        <v>0</v>
      </c>
      <c r="M40" s="21">
        <v>0</v>
      </c>
      <c r="N40" s="21">
        <v>0</v>
      </c>
      <c r="O40" s="21">
        <f t="shared" si="2"/>
        <v>0</v>
      </c>
      <c r="P40" s="21">
        <v>344860110</v>
      </c>
      <c r="Q40" s="21"/>
      <c r="R40" s="21"/>
      <c r="S40" s="19" t="s">
        <v>178</v>
      </c>
    </row>
    <row r="41" spans="1:19" ht="25.5" x14ac:dyDescent="0.2">
      <c r="A41" s="19" t="s">
        <v>194</v>
      </c>
      <c r="B41" s="20"/>
      <c r="C41" s="20"/>
      <c r="D41" s="20" t="s">
        <v>195</v>
      </c>
      <c r="E41" s="19" t="s">
        <v>27</v>
      </c>
      <c r="F41" s="19" t="s">
        <v>62</v>
      </c>
      <c r="G41" s="21">
        <v>0</v>
      </c>
      <c r="H41" s="21">
        <v>3505651.38</v>
      </c>
      <c r="I41" s="21">
        <f t="shared" si="0"/>
        <v>3505651.38</v>
      </c>
      <c r="J41" s="21">
        <v>0</v>
      </c>
      <c r="K41" s="21">
        <v>0</v>
      </c>
      <c r="L41" s="21">
        <f t="shared" si="1"/>
        <v>0</v>
      </c>
      <c r="M41" s="21">
        <v>0</v>
      </c>
      <c r="N41" s="21">
        <v>0</v>
      </c>
      <c r="O41" s="21">
        <f t="shared" si="2"/>
        <v>0</v>
      </c>
      <c r="P41" s="21">
        <v>350740950</v>
      </c>
      <c r="Q41" s="21"/>
      <c r="R41" s="21"/>
      <c r="S41" s="19" t="s">
        <v>178</v>
      </c>
    </row>
    <row r="42" spans="1:19" ht="25.5" x14ac:dyDescent="0.2">
      <c r="A42" s="19" t="s">
        <v>196</v>
      </c>
      <c r="B42" s="20"/>
      <c r="C42" s="20"/>
      <c r="D42" s="20" t="s">
        <v>197</v>
      </c>
      <c r="E42" s="19" t="s">
        <v>27</v>
      </c>
      <c r="F42" s="19" t="s">
        <v>62</v>
      </c>
      <c r="G42" s="21">
        <v>0</v>
      </c>
      <c r="H42" s="21">
        <v>2902852.59</v>
      </c>
      <c r="I42" s="21">
        <f t="shared" si="0"/>
        <v>2902852.59</v>
      </c>
      <c r="J42" s="21">
        <v>0</v>
      </c>
      <c r="K42" s="21">
        <v>0</v>
      </c>
      <c r="L42" s="21">
        <f t="shared" si="1"/>
        <v>0</v>
      </c>
      <c r="M42" s="21">
        <v>0</v>
      </c>
      <c r="N42" s="21">
        <v>0</v>
      </c>
      <c r="O42" s="21">
        <f t="shared" si="2"/>
        <v>0</v>
      </c>
      <c r="P42" s="21">
        <v>330983298.70999998</v>
      </c>
      <c r="Q42" s="21">
        <v>330983298.69999999</v>
      </c>
      <c r="R42" s="21"/>
      <c r="S42" s="19" t="s">
        <v>178</v>
      </c>
    </row>
    <row r="43" spans="1:19" ht="51" x14ac:dyDescent="0.2">
      <c r="A43" s="19" t="s">
        <v>198</v>
      </c>
      <c r="B43" s="20"/>
      <c r="C43" s="20"/>
      <c r="D43" s="20" t="s">
        <v>199</v>
      </c>
      <c r="E43" s="19" t="s">
        <v>27</v>
      </c>
      <c r="F43" s="19" t="s">
        <v>190</v>
      </c>
      <c r="G43" s="21">
        <v>0</v>
      </c>
      <c r="H43" s="21">
        <v>600000</v>
      </c>
      <c r="I43" s="21">
        <f t="shared" si="0"/>
        <v>600000</v>
      </c>
      <c r="J43" s="21">
        <v>0</v>
      </c>
      <c r="K43" s="21">
        <v>0</v>
      </c>
      <c r="L43" s="21">
        <f t="shared" si="1"/>
        <v>0</v>
      </c>
      <c r="M43" s="21">
        <v>0</v>
      </c>
      <c r="N43" s="21">
        <v>0</v>
      </c>
      <c r="O43" s="21">
        <f t="shared" si="2"/>
        <v>0</v>
      </c>
      <c r="P43" s="21"/>
      <c r="Q43" s="21"/>
      <c r="R43" s="21"/>
      <c r="S43" s="19" t="s">
        <v>200</v>
      </c>
    </row>
    <row r="44" spans="1:19" ht="25.5" x14ac:dyDescent="0.2">
      <c r="A44" s="19" t="s">
        <v>201</v>
      </c>
      <c r="B44" s="20"/>
      <c r="C44" s="20"/>
      <c r="D44" s="20" t="s">
        <v>202</v>
      </c>
      <c r="E44" s="19" t="s">
        <v>27</v>
      </c>
      <c r="F44" s="19" t="s">
        <v>62</v>
      </c>
      <c r="G44" s="21">
        <v>0</v>
      </c>
      <c r="H44" s="21">
        <v>2622632.2000000002</v>
      </c>
      <c r="I44" s="21">
        <f t="shared" si="0"/>
        <v>2622632.2000000002</v>
      </c>
      <c r="J44" s="21">
        <v>0</v>
      </c>
      <c r="K44" s="21">
        <v>0</v>
      </c>
      <c r="L44" s="21">
        <f t="shared" si="1"/>
        <v>0</v>
      </c>
      <c r="M44" s="21">
        <v>0</v>
      </c>
      <c r="N44" s="21">
        <v>0</v>
      </c>
      <c r="O44" s="21">
        <f t="shared" si="2"/>
        <v>0</v>
      </c>
      <c r="P44" s="21">
        <v>494099130</v>
      </c>
      <c r="Q44" s="21">
        <v>689103580</v>
      </c>
      <c r="R44" s="21">
        <v>540601760</v>
      </c>
      <c r="S44" s="19" t="s">
        <v>178</v>
      </c>
    </row>
    <row r="45" spans="1:19" ht="25.5" x14ac:dyDescent="0.2">
      <c r="A45" s="19" t="s">
        <v>203</v>
      </c>
      <c r="B45" s="20"/>
      <c r="C45" s="20"/>
      <c r="D45" s="20" t="s">
        <v>204</v>
      </c>
      <c r="E45" s="19" t="s">
        <v>27</v>
      </c>
      <c r="F45" s="19" t="s">
        <v>62</v>
      </c>
      <c r="G45" s="21">
        <v>0</v>
      </c>
      <c r="H45" s="21">
        <v>3834031.65</v>
      </c>
      <c r="I45" s="21">
        <f t="shared" si="0"/>
        <v>3834031.65</v>
      </c>
      <c r="J45" s="21">
        <v>0</v>
      </c>
      <c r="K45" s="21">
        <v>0</v>
      </c>
      <c r="L45" s="21">
        <f t="shared" si="1"/>
        <v>0</v>
      </c>
      <c r="M45" s="21">
        <v>0</v>
      </c>
      <c r="N45" s="21">
        <v>0</v>
      </c>
      <c r="O45" s="21">
        <f t="shared" si="2"/>
        <v>0</v>
      </c>
      <c r="P45" s="21">
        <v>274295968.35000002</v>
      </c>
      <c r="Q45" s="21"/>
      <c r="R45" s="21"/>
      <c r="S45" s="19" t="s">
        <v>178</v>
      </c>
    </row>
    <row r="1048502" ht="12.75" customHeight="1" x14ac:dyDescent="0.2"/>
    <row r="1048503" ht="12.75" customHeight="1" x14ac:dyDescent="0.2"/>
    <row r="1048504" ht="12.75" customHeight="1" x14ac:dyDescent="0.2"/>
    <row r="1048505" ht="12.75" customHeight="1" x14ac:dyDescent="0.2"/>
    <row r="1048506" ht="12.75" customHeight="1" x14ac:dyDescent="0.2"/>
    <row r="1048507" ht="12.75" customHeight="1" x14ac:dyDescent="0.2"/>
    <row r="1048508" ht="12.75" customHeight="1" x14ac:dyDescent="0.2"/>
    <row r="1048509" ht="12.75" customHeight="1" x14ac:dyDescent="0.2"/>
    <row r="1048510" ht="12.75" customHeight="1" x14ac:dyDescent="0.2"/>
    <row r="1048511" ht="12.75" customHeight="1" x14ac:dyDescent="0.2"/>
    <row r="1048512" ht="12.75" customHeight="1" x14ac:dyDescent="0.2"/>
    <row r="1048513" ht="12.75" customHeight="1" x14ac:dyDescent="0.2"/>
    <row r="1048514" ht="12.75" customHeight="1" x14ac:dyDescent="0.2"/>
    <row r="1048515" ht="12.75" customHeight="1" x14ac:dyDescent="0.2"/>
    <row r="1048516" ht="12.75" customHeight="1" x14ac:dyDescent="0.2"/>
    <row r="1048517" ht="12.75" customHeight="1" x14ac:dyDescent="0.2"/>
    <row r="1048518" ht="12.75" customHeight="1" x14ac:dyDescent="0.2"/>
    <row r="1048519" ht="12.75" customHeight="1" x14ac:dyDescent="0.2"/>
    <row r="1048520" ht="12.75" customHeight="1" x14ac:dyDescent="0.2"/>
    <row r="1048521" ht="12.75" customHeight="1" x14ac:dyDescent="0.2"/>
    <row r="1048522" ht="12.75" customHeight="1" x14ac:dyDescent="0.2"/>
    <row r="1048523" ht="12.75" customHeight="1" x14ac:dyDescent="0.2"/>
    <row r="1048524" ht="12.75" customHeight="1" x14ac:dyDescent="0.2"/>
    <row r="1048525" ht="12.75" customHeight="1" x14ac:dyDescent="0.2"/>
    <row r="1048526" ht="12.75" customHeight="1" x14ac:dyDescent="0.2"/>
    <row r="1048527" ht="12.75" customHeight="1" x14ac:dyDescent="0.2"/>
    <row r="1048528" ht="12.75" customHeight="1" x14ac:dyDescent="0.2"/>
    <row r="1048529" ht="12.75" customHeight="1" x14ac:dyDescent="0.2"/>
    <row r="1048530" ht="12.75" customHeight="1" x14ac:dyDescent="0.2"/>
    <row r="1048531" ht="12.75" customHeight="1" x14ac:dyDescent="0.2"/>
    <row r="1048532" ht="12.75" customHeight="1" x14ac:dyDescent="0.2"/>
    <row r="1048533" ht="12.75" customHeight="1" x14ac:dyDescent="0.2"/>
    <row r="1048534" ht="12.75" customHeight="1" x14ac:dyDescent="0.2"/>
    <row r="1048535" ht="12.75" customHeight="1" x14ac:dyDescent="0.2"/>
    <row r="1048536" ht="12.75" customHeight="1" x14ac:dyDescent="0.2"/>
    <row r="1048537" ht="12.75" customHeight="1" x14ac:dyDescent="0.2"/>
    <row r="1048538" ht="12.75" customHeight="1" x14ac:dyDescent="0.2"/>
    <row r="1048539" ht="12.75" customHeight="1" x14ac:dyDescent="0.2"/>
    <row r="1048540" ht="12.75" customHeight="1" x14ac:dyDescent="0.2"/>
    <row r="1048541" ht="12.75" customHeight="1" x14ac:dyDescent="0.2"/>
    <row r="1048542" ht="12.75" customHeight="1" x14ac:dyDescent="0.2"/>
    <row r="1048543" ht="12.75" customHeight="1" x14ac:dyDescent="0.2"/>
    <row r="1048544" ht="12.75" customHeight="1" x14ac:dyDescent="0.2"/>
    <row r="1048545" ht="12.75" customHeight="1" x14ac:dyDescent="0.2"/>
    <row r="1048546" ht="12.75" customHeight="1" x14ac:dyDescent="0.2"/>
    <row r="1048547" ht="12.75" customHeight="1" x14ac:dyDescent="0.2"/>
    <row r="1048548" ht="12.75" customHeight="1" x14ac:dyDescent="0.2"/>
    <row r="1048549" ht="12.75" customHeight="1" x14ac:dyDescent="0.2"/>
    <row r="1048550" ht="12.75" customHeight="1" x14ac:dyDescent="0.2"/>
    <row r="1048551" ht="12.75" customHeight="1" x14ac:dyDescent="0.2"/>
    <row r="1048552" ht="12.75" customHeight="1" x14ac:dyDescent="0.2"/>
    <row r="1048553" ht="12.75" customHeight="1" x14ac:dyDescent="0.2"/>
    <row r="1048554" ht="12.75" customHeight="1" x14ac:dyDescent="0.2"/>
    <row r="1048555" ht="12.75" customHeight="1" x14ac:dyDescent="0.2"/>
    <row r="1048556" ht="12.75" customHeight="1" x14ac:dyDescent="0.2"/>
    <row r="1048557" ht="12.75" customHeight="1" x14ac:dyDescent="0.2"/>
    <row r="1048558" ht="12.75" customHeight="1" x14ac:dyDescent="0.2"/>
    <row r="1048559" ht="12.75" customHeight="1" x14ac:dyDescent="0.2"/>
    <row r="1048560" ht="12.75" customHeight="1" x14ac:dyDescent="0.2"/>
    <row r="1048561" ht="12.75" customHeight="1" x14ac:dyDescent="0.2"/>
    <row r="1048562" ht="12.75" customHeight="1" x14ac:dyDescent="0.2"/>
    <row r="1048563" ht="12.75" customHeight="1" x14ac:dyDescent="0.2"/>
    <row r="1048564" ht="12.75" customHeight="1" x14ac:dyDescent="0.2"/>
    <row r="1048565" ht="12.75" customHeight="1" x14ac:dyDescent="0.2"/>
    <row r="1048566" ht="12.75" customHeight="1" x14ac:dyDescent="0.2"/>
    <row r="1048567" ht="12.75" customHeight="1" x14ac:dyDescent="0.2"/>
    <row r="1048568" ht="12.75" customHeight="1" x14ac:dyDescent="0.2"/>
    <row r="1048569" ht="12.75" customHeight="1" x14ac:dyDescent="0.2"/>
    <row r="1048570" ht="12.75" customHeight="1" x14ac:dyDescent="0.2"/>
    <row r="1048571" ht="12.75" customHeight="1" x14ac:dyDescent="0.2"/>
    <row r="1048572" ht="12.75" customHeight="1" x14ac:dyDescent="0.2"/>
    <row r="1048573" ht="12.75" customHeight="1" x14ac:dyDescent="0.2"/>
    <row r="1048574" ht="12.75" customHeight="1" x14ac:dyDescent="0.2"/>
    <row r="1048575" ht="12.75" customHeight="1" x14ac:dyDescent="0.2"/>
    <row r="1048576" ht="12.75" customHeight="1" x14ac:dyDescent="0.2"/>
  </sheetData>
  <mergeCells count="11">
    <mergeCell ref="A2:S2"/>
    <mergeCell ref="A4:A5"/>
    <mergeCell ref="B4:B5"/>
    <mergeCell ref="C4:C5"/>
    <mergeCell ref="D4:D5"/>
    <mergeCell ref="E4:E5"/>
    <mergeCell ref="G4:I4"/>
    <mergeCell ref="J4:L4"/>
    <mergeCell ref="M4:O4"/>
    <mergeCell ref="P4:R4"/>
    <mergeCell ref="S4:S5"/>
  </mergeCells>
  <pageMargins left="0.59027777777777801" right="0.33680555555555602" top="1.0604166666666699" bottom="0.36736111111111103" header="0.511811023622047" footer="0.3"/>
  <pageSetup paperSize="8" scale="76" orientation="landscape" horizontalDpi="300" verticalDpi="300" r:id="rId1"/>
  <headerFooter differentFirst="1">
    <oddFooter>&amp;C&amp;P из &amp;N</oddFooter>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Template/>
  <TotalTime>499</TotalTime>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ОБЩАЯ</vt:lpstr>
      <vt:lpstr>минтранс</vt:lpstr>
      <vt:lpstr>минтранс!Заголовки_для_печати</vt:lpstr>
      <vt:lpstr>ОБЩАЯ!Заголовки_для_печати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Воронова Ирина Павловна</cp:lastModifiedBy>
  <cp:revision>51</cp:revision>
  <cp:lastPrinted>2026-04-14T23:42:31Z</cp:lastPrinted>
  <dcterms:created xsi:type="dcterms:W3CDTF">2006-09-16T00:00:00Z</dcterms:created>
  <dcterms:modified xsi:type="dcterms:W3CDTF">2026-04-14T23:42:34Z</dcterms:modified>
  <dc:language>ru-RU</dc:language>
</cp:coreProperties>
</file>